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comments1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ate1904="1"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8_{435DCCBD-EFA5-4BDA-A4B5-FF41B0301EC6}" xr6:coauthVersionLast="36" xr6:coauthVersionMax="36" xr10:uidLastSave="{00000000-0000-0000-0000-000000000000}"/>
  <bookViews>
    <workbookView xWindow="0" yWindow="0" windowWidth="28800" windowHeight="12720" tabRatio="933" xr2:uid="{00000000-000D-0000-FFFF-FFFF00000000}"/>
  </bookViews>
  <sheets>
    <sheet name="Life Table 1987" sheetId="3" r:id="rId1"/>
    <sheet name="Life Table 1994" sheetId="142" r:id="rId2"/>
    <sheet name="Life Table 2000" sheetId="135" r:id="rId3"/>
    <sheet name="Life Table 2001" sheetId="160" r:id="rId4"/>
    <sheet name="Life Table 2002" sheetId="161" r:id="rId5"/>
    <sheet name="Life Table 2003" sheetId="162" r:id="rId6"/>
    <sheet name="Life Table 2004" sheetId="163" r:id="rId7"/>
    <sheet name="Life Table 2005" sheetId="164" r:id="rId8"/>
    <sheet name="Life Table 2006" sheetId="165" r:id="rId9"/>
    <sheet name="Life Table 2007" sheetId="166" r:id="rId10"/>
    <sheet name="Life Table 2008" sheetId="140" r:id="rId11"/>
    <sheet name="summary" sheetId="143" r:id="rId12"/>
    <sheet name="HRQOL scores" sheetId="92" r:id="rId13"/>
  </sheets>
  <calcPr calcId="191029"/>
</workbook>
</file>

<file path=xl/calcChain.xml><?xml version="1.0" encoding="utf-8"?>
<calcChain xmlns="http://schemas.openxmlformats.org/spreadsheetml/2006/main">
  <c r="C90" i="3" l="1"/>
  <c r="D89" i="3" s="1"/>
  <c r="I89" i="3" s="1"/>
  <c r="J89" i="3" s="1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D5" i="3"/>
  <c r="I5" i="3"/>
  <c r="H5" i="3"/>
  <c r="J5" i="3"/>
  <c r="D6" i="3"/>
  <c r="I6" i="3" s="1"/>
  <c r="J6" i="3" s="1"/>
  <c r="H6" i="3"/>
  <c r="D7" i="3"/>
  <c r="I7" i="3" s="1"/>
  <c r="J7" i="3" s="1"/>
  <c r="H7" i="3"/>
  <c r="D8" i="3"/>
  <c r="I8" i="3" s="1"/>
  <c r="H8" i="3"/>
  <c r="J8" i="3"/>
  <c r="D9" i="3"/>
  <c r="I9" i="3"/>
  <c r="H9" i="3"/>
  <c r="J9" i="3"/>
  <c r="D10" i="3"/>
  <c r="I10" i="3" s="1"/>
  <c r="J10" i="3" s="1"/>
  <c r="H10" i="3"/>
  <c r="D11" i="3"/>
  <c r="I11" i="3" s="1"/>
  <c r="J11" i="3" s="1"/>
  <c r="H11" i="3"/>
  <c r="D12" i="3"/>
  <c r="I12" i="3" s="1"/>
  <c r="H12" i="3"/>
  <c r="J12" i="3"/>
  <c r="D13" i="3"/>
  <c r="I13" i="3"/>
  <c r="H13" i="3"/>
  <c r="J13" i="3"/>
  <c r="D14" i="3"/>
  <c r="I14" i="3" s="1"/>
  <c r="J14" i="3" s="1"/>
  <c r="H14" i="3"/>
  <c r="D15" i="3"/>
  <c r="I15" i="3" s="1"/>
  <c r="J15" i="3" s="1"/>
  <c r="H15" i="3"/>
  <c r="D16" i="3"/>
  <c r="I16" i="3" s="1"/>
  <c r="H16" i="3"/>
  <c r="J16" i="3"/>
  <c r="D17" i="3"/>
  <c r="I17" i="3"/>
  <c r="H17" i="3"/>
  <c r="J17" i="3"/>
  <c r="D18" i="3"/>
  <c r="I18" i="3" s="1"/>
  <c r="J18" i="3" s="1"/>
  <c r="H18" i="3"/>
  <c r="D19" i="3"/>
  <c r="I19" i="3" s="1"/>
  <c r="J19" i="3" s="1"/>
  <c r="H19" i="3"/>
  <c r="D20" i="3"/>
  <c r="I20" i="3" s="1"/>
  <c r="J20" i="3" s="1"/>
  <c r="H20" i="3"/>
  <c r="D21" i="3"/>
  <c r="I21" i="3"/>
  <c r="H21" i="3"/>
  <c r="J21" i="3"/>
  <c r="D22" i="3"/>
  <c r="I22" i="3" s="1"/>
  <c r="J22" i="3" s="1"/>
  <c r="H22" i="3"/>
  <c r="D23" i="3"/>
  <c r="I23" i="3" s="1"/>
  <c r="J23" i="3" s="1"/>
  <c r="H23" i="3"/>
  <c r="D24" i="3"/>
  <c r="I24" i="3" s="1"/>
  <c r="H24" i="3"/>
  <c r="J24" i="3"/>
  <c r="D25" i="3"/>
  <c r="I25" i="3"/>
  <c r="H25" i="3"/>
  <c r="J25" i="3"/>
  <c r="D26" i="3"/>
  <c r="I26" i="3" s="1"/>
  <c r="J26" i="3" s="1"/>
  <c r="H26" i="3"/>
  <c r="D27" i="3"/>
  <c r="I27" i="3" s="1"/>
  <c r="J27" i="3" s="1"/>
  <c r="H27" i="3"/>
  <c r="D28" i="3"/>
  <c r="I28" i="3" s="1"/>
  <c r="H28" i="3"/>
  <c r="J28" i="3"/>
  <c r="D29" i="3"/>
  <c r="I29" i="3"/>
  <c r="H29" i="3"/>
  <c r="J29" i="3"/>
  <c r="D30" i="3"/>
  <c r="I30" i="3" s="1"/>
  <c r="J30" i="3" s="1"/>
  <c r="H30" i="3"/>
  <c r="D31" i="3"/>
  <c r="I31" i="3" s="1"/>
  <c r="J31" i="3" s="1"/>
  <c r="H31" i="3"/>
  <c r="D32" i="3"/>
  <c r="I32" i="3" s="1"/>
  <c r="J32" i="3" s="1"/>
  <c r="H32" i="3"/>
  <c r="D33" i="3"/>
  <c r="I33" i="3"/>
  <c r="H33" i="3"/>
  <c r="J33" i="3"/>
  <c r="D34" i="3"/>
  <c r="I34" i="3" s="1"/>
  <c r="J34" i="3" s="1"/>
  <c r="H34" i="3"/>
  <c r="D35" i="3"/>
  <c r="I35" i="3" s="1"/>
  <c r="J35" i="3" s="1"/>
  <c r="H35" i="3"/>
  <c r="D36" i="3"/>
  <c r="I36" i="3" s="1"/>
  <c r="J36" i="3" s="1"/>
  <c r="H36" i="3"/>
  <c r="D37" i="3"/>
  <c r="I37" i="3"/>
  <c r="H37" i="3"/>
  <c r="J37" i="3"/>
  <c r="D38" i="3"/>
  <c r="I38" i="3" s="1"/>
  <c r="J38" i="3" s="1"/>
  <c r="H38" i="3"/>
  <c r="D39" i="3"/>
  <c r="I39" i="3" s="1"/>
  <c r="J39" i="3" s="1"/>
  <c r="H39" i="3"/>
  <c r="D40" i="3"/>
  <c r="I40" i="3" s="1"/>
  <c r="J40" i="3" s="1"/>
  <c r="H40" i="3"/>
  <c r="D41" i="3"/>
  <c r="I41" i="3"/>
  <c r="H41" i="3"/>
  <c r="J41" i="3"/>
  <c r="D42" i="3"/>
  <c r="I42" i="3" s="1"/>
  <c r="J42" i="3" s="1"/>
  <c r="H42" i="3"/>
  <c r="D43" i="3"/>
  <c r="I43" i="3" s="1"/>
  <c r="J43" i="3" s="1"/>
  <c r="H43" i="3"/>
  <c r="D44" i="3"/>
  <c r="I44" i="3" s="1"/>
  <c r="J44" i="3" s="1"/>
  <c r="H44" i="3"/>
  <c r="D45" i="3"/>
  <c r="I45" i="3"/>
  <c r="H45" i="3"/>
  <c r="J45" i="3"/>
  <c r="D46" i="3"/>
  <c r="I46" i="3" s="1"/>
  <c r="J46" i="3" s="1"/>
  <c r="H46" i="3"/>
  <c r="D47" i="3"/>
  <c r="I47" i="3" s="1"/>
  <c r="J47" i="3" s="1"/>
  <c r="H47" i="3"/>
  <c r="D48" i="3"/>
  <c r="I48" i="3" s="1"/>
  <c r="J48" i="3" s="1"/>
  <c r="H48" i="3"/>
  <c r="D49" i="3"/>
  <c r="I49" i="3"/>
  <c r="H49" i="3"/>
  <c r="J49" i="3"/>
  <c r="D50" i="3"/>
  <c r="I50" i="3" s="1"/>
  <c r="J50" i="3" s="1"/>
  <c r="H50" i="3"/>
  <c r="D51" i="3"/>
  <c r="I51" i="3" s="1"/>
  <c r="J51" i="3" s="1"/>
  <c r="H51" i="3"/>
  <c r="D52" i="3"/>
  <c r="I52" i="3" s="1"/>
  <c r="J52" i="3" s="1"/>
  <c r="H52" i="3"/>
  <c r="D53" i="3"/>
  <c r="I53" i="3"/>
  <c r="H53" i="3"/>
  <c r="J53" i="3"/>
  <c r="D54" i="3"/>
  <c r="I54" i="3" s="1"/>
  <c r="J54" i="3" s="1"/>
  <c r="H54" i="3"/>
  <c r="D55" i="3"/>
  <c r="I55" i="3" s="1"/>
  <c r="J55" i="3" s="1"/>
  <c r="H55" i="3"/>
  <c r="D56" i="3"/>
  <c r="I56" i="3" s="1"/>
  <c r="H56" i="3"/>
  <c r="J56" i="3"/>
  <c r="D57" i="3"/>
  <c r="I57" i="3"/>
  <c r="H57" i="3"/>
  <c r="J57" i="3"/>
  <c r="D58" i="3"/>
  <c r="I58" i="3" s="1"/>
  <c r="J58" i="3" s="1"/>
  <c r="H58" i="3"/>
  <c r="D59" i="3"/>
  <c r="I59" i="3" s="1"/>
  <c r="J59" i="3" s="1"/>
  <c r="H59" i="3"/>
  <c r="D60" i="3"/>
  <c r="I60" i="3" s="1"/>
  <c r="H60" i="3"/>
  <c r="J60" i="3"/>
  <c r="D61" i="3"/>
  <c r="I61" i="3"/>
  <c r="H61" i="3"/>
  <c r="J61" i="3"/>
  <c r="D62" i="3"/>
  <c r="I62" i="3" s="1"/>
  <c r="J62" i="3" s="1"/>
  <c r="H62" i="3"/>
  <c r="D63" i="3"/>
  <c r="I63" i="3" s="1"/>
  <c r="J63" i="3" s="1"/>
  <c r="H63" i="3"/>
  <c r="D64" i="3"/>
  <c r="I64" i="3" s="1"/>
  <c r="H64" i="3"/>
  <c r="J64" i="3"/>
  <c r="D65" i="3"/>
  <c r="I65" i="3"/>
  <c r="H65" i="3"/>
  <c r="J65" i="3"/>
  <c r="D66" i="3"/>
  <c r="I66" i="3" s="1"/>
  <c r="J66" i="3" s="1"/>
  <c r="H66" i="3"/>
  <c r="D67" i="3"/>
  <c r="I67" i="3" s="1"/>
  <c r="J67" i="3" s="1"/>
  <c r="H67" i="3"/>
  <c r="D68" i="3"/>
  <c r="I68" i="3" s="1"/>
  <c r="H68" i="3"/>
  <c r="J68" i="3"/>
  <c r="D69" i="3"/>
  <c r="I69" i="3"/>
  <c r="H69" i="3"/>
  <c r="J69" i="3"/>
  <c r="D70" i="3"/>
  <c r="I70" i="3" s="1"/>
  <c r="J70" i="3" s="1"/>
  <c r="H70" i="3"/>
  <c r="D71" i="3"/>
  <c r="I71" i="3" s="1"/>
  <c r="J71" i="3" s="1"/>
  <c r="H71" i="3"/>
  <c r="D72" i="3"/>
  <c r="I72" i="3" s="1"/>
  <c r="H72" i="3"/>
  <c r="J72" i="3"/>
  <c r="D73" i="3"/>
  <c r="I73" i="3"/>
  <c r="H73" i="3"/>
  <c r="J73" i="3"/>
  <c r="D74" i="3"/>
  <c r="I74" i="3" s="1"/>
  <c r="J74" i="3" s="1"/>
  <c r="H74" i="3"/>
  <c r="D75" i="3"/>
  <c r="I75" i="3" s="1"/>
  <c r="J75" i="3" s="1"/>
  <c r="H75" i="3"/>
  <c r="D76" i="3"/>
  <c r="I76" i="3" s="1"/>
  <c r="H76" i="3"/>
  <c r="J76" i="3"/>
  <c r="D77" i="3"/>
  <c r="I77" i="3"/>
  <c r="H77" i="3"/>
  <c r="J77" i="3"/>
  <c r="D78" i="3"/>
  <c r="I78" i="3" s="1"/>
  <c r="J78" i="3" s="1"/>
  <c r="H78" i="3"/>
  <c r="D79" i="3"/>
  <c r="I79" i="3" s="1"/>
  <c r="J79" i="3" s="1"/>
  <c r="H79" i="3"/>
  <c r="D80" i="3"/>
  <c r="I80" i="3" s="1"/>
  <c r="J80" i="3" s="1"/>
  <c r="H80" i="3"/>
  <c r="D81" i="3"/>
  <c r="I81" i="3"/>
  <c r="H81" i="3"/>
  <c r="J81" i="3"/>
  <c r="D82" i="3"/>
  <c r="I82" i="3" s="1"/>
  <c r="J82" i="3" s="1"/>
  <c r="H82" i="3"/>
  <c r="D83" i="3"/>
  <c r="I83" i="3" s="1"/>
  <c r="J83" i="3" s="1"/>
  <c r="H83" i="3"/>
  <c r="D84" i="3"/>
  <c r="I84" i="3" s="1"/>
  <c r="J84" i="3" s="1"/>
  <c r="H84" i="3"/>
  <c r="D85" i="3"/>
  <c r="I85" i="3"/>
  <c r="H85" i="3"/>
  <c r="J85" i="3"/>
  <c r="D86" i="3"/>
  <c r="I86" i="3" s="1"/>
  <c r="J86" i="3" s="1"/>
  <c r="H86" i="3"/>
  <c r="D87" i="3"/>
  <c r="I87" i="3" s="1"/>
  <c r="J87" i="3" s="1"/>
  <c r="H87" i="3"/>
  <c r="D88" i="3"/>
  <c r="I88" i="3" s="1"/>
  <c r="H88" i="3"/>
  <c r="J88" i="3"/>
  <c r="C105" i="166"/>
  <c r="C106" i="166"/>
  <c r="C107" i="166" s="1"/>
  <c r="C108" i="166" s="1"/>
  <c r="C109" i="166"/>
  <c r="C110" i="166" s="1"/>
  <c r="C111" i="166" s="1"/>
  <c r="C112" i="166" s="1"/>
  <c r="C113" i="166"/>
  <c r="C114" i="166" s="1"/>
  <c r="C115" i="166" s="1"/>
  <c r="C116" i="166" s="1"/>
  <c r="C117" i="166" s="1"/>
  <c r="C105" i="140"/>
  <c r="C106" i="140" s="1"/>
  <c r="C107" i="140" s="1"/>
  <c r="C108" i="140" s="1"/>
  <c r="C109" i="140" s="1"/>
  <c r="C110" i="140" s="1"/>
  <c r="C111" i="140" s="1"/>
  <c r="C112" i="140" s="1"/>
  <c r="C113" i="140" s="1"/>
  <c r="C114" i="140" s="1"/>
  <c r="C115" i="140" s="1"/>
  <c r="C116" i="140" s="1"/>
  <c r="C117" i="140" s="1"/>
  <c r="H5" i="140"/>
  <c r="H6" i="140"/>
  <c r="H7" i="140"/>
  <c r="H8" i="140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6" i="140"/>
  <c r="H47" i="140"/>
  <c r="H48" i="140"/>
  <c r="H49" i="140"/>
  <c r="H50" i="140"/>
  <c r="H51" i="140"/>
  <c r="H52" i="140"/>
  <c r="H53" i="140"/>
  <c r="H54" i="140"/>
  <c r="H55" i="140"/>
  <c r="H56" i="140"/>
  <c r="H57" i="140"/>
  <c r="H58" i="140"/>
  <c r="H59" i="140"/>
  <c r="H60" i="140"/>
  <c r="H61" i="140"/>
  <c r="H62" i="140"/>
  <c r="H63" i="140"/>
  <c r="H64" i="140"/>
  <c r="H65" i="140"/>
  <c r="H66" i="140"/>
  <c r="H67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C105" i="165"/>
  <c r="C105" i="164"/>
  <c r="C105" i="163"/>
  <c r="C105" i="162"/>
  <c r="C105" i="161"/>
  <c r="C105" i="160"/>
  <c r="C105" i="135"/>
  <c r="C106" i="135" s="1"/>
  <c r="C90" i="142"/>
  <c r="D70" i="135"/>
  <c r="I70" i="135"/>
  <c r="D71" i="135"/>
  <c r="I71" i="135" s="1"/>
  <c r="D72" i="135"/>
  <c r="D73" i="135"/>
  <c r="I73" i="135"/>
  <c r="D74" i="135"/>
  <c r="D75" i="135"/>
  <c r="I75" i="135" s="1"/>
  <c r="J75" i="135" s="1"/>
  <c r="D76" i="135"/>
  <c r="I76" i="135" s="1"/>
  <c r="J76" i="135" s="1"/>
  <c r="D77" i="135"/>
  <c r="I77" i="135" s="1"/>
  <c r="J77" i="135" s="1"/>
  <c r="D78" i="135"/>
  <c r="I78" i="135"/>
  <c r="D79" i="135"/>
  <c r="I79" i="135" s="1"/>
  <c r="J79" i="135" s="1"/>
  <c r="D80" i="135"/>
  <c r="D81" i="135"/>
  <c r="I81" i="135"/>
  <c r="D82" i="135"/>
  <c r="D83" i="135"/>
  <c r="I83" i="135" s="1"/>
  <c r="J83" i="135" s="1"/>
  <c r="D84" i="135"/>
  <c r="I84" i="135" s="1"/>
  <c r="J84" i="135" s="1"/>
  <c r="D85" i="135"/>
  <c r="I85" i="135" s="1"/>
  <c r="J85" i="135" s="1"/>
  <c r="D86" i="135"/>
  <c r="I86" i="135"/>
  <c r="D87" i="135"/>
  <c r="I87" i="135" s="1"/>
  <c r="J87" i="135" s="1"/>
  <c r="D88" i="135"/>
  <c r="D89" i="135"/>
  <c r="I89" i="135"/>
  <c r="D90" i="135"/>
  <c r="D91" i="135"/>
  <c r="I91" i="135" s="1"/>
  <c r="J91" i="135" s="1"/>
  <c r="D92" i="135"/>
  <c r="I92" i="135" s="1"/>
  <c r="J92" i="135" s="1"/>
  <c r="D93" i="135"/>
  <c r="I93" i="135" s="1"/>
  <c r="J93" i="135" s="1"/>
  <c r="D94" i="135"/>
  <c r="I94" i="135"/>
  <c r="D95" i="135"/>
  <c r="I95" i="135" s="1"/>
  <c r="J95" i="135" s="1"/>
  <c r="D96" i="135"/>
  <c r="D97" i="135"/>
  <c r="I97" i="135"/>
  <c r="D98" i="135"/>
  <c r="D99" i="135"/>
  <c r="I99" i="135" s="1"/>
  <c r="J99" i="135" s="1"/>
  <c r="D100" i="135"/>
  <c r="I100" i="135" s="1"/>
  <c r="J100" i="135" s="1"/>
  <c r="D101" i="135"/>
  <c r="I101" i="135"/>
  <c r="D102" i="135"/>
  <c r="I102" i="135"/>
  <c r="D103" i="135"/>
  <c r="I103" i="135" s="1"/>
  <c r="J103" i="135" s="1"/>
  <c r="D104" i="135"/>
  <c r="D30" i="135"/>
  <c r="I30" i="135"/>
  <c r="J30" i="135" s="1"/>
  <c r="D31" i="135"/>
  <c r="I31" i="135" s="1"/>
  <c r="J31" i="135" s="1"/>
  <c r="D32" i="135"/>
  <c r="I32" i="135"/>
  <c r="J32" i="135" s="1"/>
  <c r="D33" i="135"/>
  <c r="I33" i="135" s="1"/>
  <c r="D34" i="135"/>
  <c r="I34" i="135" s="1"/>
  <c r="J34" i="135" s="1"/>
  <c r="D35" i="135"/>
  <c r="I35" i="135" s="1"/>
  <c r="D36" i="135"/>
  <c r="I36" i="135" s="1"/>
  <c r="J36" i="135" s="1"/>
  <c r="D37" i="135"/>
  <c r="I37" i="135" s="1"/>
  <c r="J37" i="135" s="1"/>
  <c r="D38" i="135"/>
  <c r="I38" i="135"/>
  <c r="J38" i="135" s="1"/>
  <c r="D39" i="135"/>
  <c r="I39" i="135" s="1"/>
  <c r="J39" i="135" s="1"/>
  <c r="D40" i="135"/>
  <c r="I40" i="135"/>
  <c r="J40" i="135" s="1"/>
  <c r="D41" i="135"/>
  <c r="I41" i="135" s="1"/>
  <c r="J41" i="135" s="1"/>
  <c r="D42" i="135"/>
  <c r="I42" i="135" s="1"/>
  <c r="J42" i="135" s="1"/>
  <c r="D43" i="135"/>
  <c r="I43" i="135" s="1"/>
  <c r="D44" i="135"/>
  <c r="I44" i="135" s="1"/>
  <c r="J44" i="135" s="1"/>
  <c r="D45" i="135"/>
  <c r="I45" i="135" s="1"/>
  <c r="J45" i="135" s="1"/>
  <c r="D46" i="135"/>
  <c r="I46" i="135"/>
  <c r="J46" i="135" s="1"/>
  <c r="D47" i="135"/>
  <c r="I47" i="135" s="1"/>
  <c r="J47" i="135" s="1"/>
  <c r="D48" i="135"/>
  <c r="I48" i="135"/>
  <c r="J48" i="135" s="1"/>
  <c r="D49" i="135"/>
  <c r="I49" i="135" s="1"/>
  <c r="D50" i="135"/>
  <c r="I50" i="135" s="1"/>
  <c r="J50" i="135" s="1"/>
  <c r="D51" i="135"/>
  <c r="I51" i="135" s="1"/>
  <c r="D52" i="135"/>
  <c r="I52" i="135" s="1"/>
  <c r="J52" i="135" s="1"/>
  <c r="D53" i="135"/>
  <c r="I53" i="135" s="1"/>
  <c r="J53" i="135" s="1"/>
  <c r="D54" i="135"/>
  <c r="I54" i="135"/>
  <c r="J54" i="135" s="1"/>
  <c r="D55" i="135"/>
  <c r="I55" i="135" s="1"/>
  <c r="J55" i="135" s="1"/>
  <c r="D56" i="135"/>
  <c r="I56" i="135"/>
  <c r="J56" i="135" s="1"/>
  <c r="D57" i="135"/>
  <c r="I57" i="135" s="1"/>
  <c r="J57" i="135" s="1"/>
  <c r="D58" i="135"/>
  <c r="I58" i="135" s="1"/>
  <c r="J58" i="135" s="1"/>
  <c r="D59" i="135"/>
  <c r="I59" i="135" s="1"/>
  <c r="D60" i="135"/>
  <c r="I60" i="135" s="1"/>
  <c r="J60" i="135" s="1"/>
  <c r="D61" i="135"/>
  <c r="I61" i="135" s="1"/>
  <c r="J61" i="135" s="1"/>
  <c r="D62" i="135"/>
  <c r="I62" i="135"/>
  <c r="J62" i="135" s="1"/>
  <c r="D63" i="135"/>
  <c r="I63" i="135" s="1"/>
  <c r="J63" i="135" s="1"/>
  <c r="D64" i="135"/>
  <c r="I64" i="135"/>
  <c r="J64" i="135" s="1"/>
  <c r="D65" i="135"/>
  <c r="I65" i="135" s="1"/>
  <c r="D66" i="135"/>
  <c r="I66" i="135" s="1"/>
  <c r="J66" i="135" s="1"/>
  <c r="D67" i="135"/>
  <c r="I67" i="135" s="1"/>
  <c r="D68" i="135"/>
  <c r="I68" i="135" s="1"/>
  <c r="J68" i="135" s="1"/>
  <c r="D69" i="135"/>
  <c r="I69" i="135" s="1"/>
  <c r="J69" i="135" s="1"/>
  <c r="D29" i="135"/>
  <c r="I29" i="135"/>
  <c r="J29" i="135" s="1"/>
  <c r="D28" i="135"/>
  <c r="I28" i="135" s="1"/>
  <c r="J28" i="135" s="1"/>
  <c r="D27" i="135"/>
  <c r="I27" i="135"/>
  <c r="D26" i="135"/>
  <c r="I26" i="135" s="1"/>
  <c r="J26" i="135" s="1"/>
  <c r="D25" i="135"/>
  <c r="I25" i="135" s="1"/>
  <c r="D24" i="135"/>
  <c r="I24" i="135" s="1"/>
  <c r="J24" i="135" s="1"/>
  <c r="D23" i="135"/>
  <c r="I23" i="135" s="1"/>
  <c r="J23" i="135" s="1"/>
  <c r="D22" i="135"/>
  <c r="I22" i="135" s="1"/>
  <c r="J22" i="135" s="1"/>
  <c r="D21" i="135"/>
  <c r="I21" i="135"/>
  <c r="J21" i="135" s="1"/>
  <c r="D20" i="135"/>
  <c r="I20" i="135" s="1"/>
  <c r="J20" i="135" s="1"/>
  <c r="D19" i="135"/>
  <c r="I19" i="135"/>
  <c r="J19" i="135" s="1"/>
  <c r="D18" i="135"/>
  <c r="I18" i="135" s="1"/>
  <c r="J18" i="135" s="1"/>
  <c r="D17" i="135"/>
  <c r="I17" i="135" s="1"/>
  <c r="D16" i="135"/>
  <c r="I16" i="135" s="1"/>
  <c r="J16" i="135" s="1"/>
  <c r="D15" i="135"/>
  <c r="I15" i="135" s="1"/>
  <c r="J15" i="135" s="1"/>
  <c r="D14" i="135"/>
  <c r="I14" i="135" s="1"/>
  <c r="J14" i="135" s="1"/>
  <c r="D13" i="135"/>
  <c r="I13" i="135"/>
  <c r="J13" i="135" s="1"/>
  <c r="D12" i="135"/>
  <c r="I12" i="135" s="1"/>
  <c r="J12" i="135" s="1"/>
  <c r="D11" i="135"/>
  <c r="I11" i="135"/>
  <c r="D10" i="135"/>
  <c r="I10" i="135" s="1"/>
  <c r="J10" i="135" s="1"/>
  <c r="D9" i="135"/>
  <c r="I9" i="135" s="1"/>
  <c r="D8" i="135"/>
  <c r="I8" i="135" s="1"/>
  <c r="J8" i="135" s="1"/>
  <c r="D7" i="135"/>
  <c r="I7" i="135" s="1"/>
  <c r="J7" i="135" s="1"/>
  <c r="D6" i="135"/>
  <c r="I6" i="135" s="1"/>
  <c r="J6" i="135" s="1"/>
  <c r="D5" i="135"/>
  <c r="I5" i="135"/>
  <c r="J5" i="135" s="1"/>
  <c r="F103" i="135"/>
  <c r="F102" i="135"/>
  <c r="F101" i="135"/>
  <c r="F100" i="135"/>
  <c r="F99" i="135"/>
  <c r="F97" i="135"/>
  <c r="F95" i="135"/>
  <c r="F94" i="135"/>
  <c r="F93" i="135"/>
  <c r="F92" i="135"/>
  <c r="F91" i="135"/>
  <c r="F89" i="135"/>
  <c r="F88" i="135"/>
  <c r="F87" i="135"/>
  <c r="F86" i="135"/>
  <c r="F85" i="135"/>
  <c r="F84" i="135"/>
  <c r="F83" i="135"/>
  <c r="F81" i="135"/>
  <c r="F79" i="135"/>
  <c r="F78" i="135"/>
  <c r="F77" i="135"/>
  <c r="F76" i="135"/>
  <c r="F75" i="135"/>
  <c r="F73" i="135"/>
  <c r="F71" i="135"/>
  <c r="F70" i="135"/>
  <c r="F69" i="135"/>
  <c r="F68" i="135"/>
  <c r="F67" i="135"/>
  <c r="F66" i="135"/>
  <c r="F64" i="135"/>
  <c r="F63" i="135"/>
  <c r="F62" i="135"/>
  <c r="F61" i="135"/>
  <c r="F60" i="135"/>
  <c r="F59" i="135"/>
  <c r="F58" i="135"/>
  <c r="F56" i="135"/>
  <c r="F55" i="135"/>
  <c r="F54" i="135"/>
  <c r="F53" i="135"/>
  <c r="F52" i="135"/>
  <c r="F51" i="135"/>
  <c r="F50" i="135"/>
  <c r="F48" i="135"/>
  <c r="F47" i="135"/>
  <c r="F46" i="135"/>
  <c r="F45" i="135"/>
  <c r="F44" i="135"/>
  <c r="F43" i="135"/>
  <c r="F42" i="135"/>
  <c r="F40" i="135"/>
  <c r="F39" i="135"/>
  <c r="F38" i="135"/>
  <c r="F37" i="135"/>
  <c r="F36" i="135"/>
  <c r="F35" i="135"/>
  <c r="F34" i="135"/>
  <c r="F32" i="135"/>
  <c r="F31" i="135"/>
  <c r="F30" i="135"/>
  <c r="F29" i="135"/>
  <c r="F28" i="135"/>
  <c r="F27" i="135"/>
  <c r="F25" i="135"/>
  <c r="F24" i="135"/>
  <c r="F23" i="135"/>
  <c r="F22" i="135"/>
  <c r="F21" i="135"/>
  <c r="F20" i="135"/>
  <c r="F19" i="135"/>
  <c r="F17" i="135"/>
  <c r="F16" i="135"/>
  <c r="F15" i="135"/>
  <c r="F14" i="135"/>
  <c r="F13" i="135"/>
  <c r="F12" i="135"/>
  <c r="F11" i="135"/>
  <c r="F9" i="135"/>
  <c r="F8" i="135"/>
  <c r="F7" i="135"/>
  <c r="F6" i="135"/>
  <c r="F5" i="135"/>
  <c r="F104" i="135"/>
  <c r="H116" i="135"/>
  <c r="H117" i="135"/>
  <c r="H118" i="135"/>
  <c r="H119" i="135"/>
  <c r="H72" i="135"/>
  <c r="H73" i="135"/>
  <c r="J73" i="135" s="1"/>
  <c r="H74" i="135"/>
  <c r="H75" i="135"/>
  <c r="H76" i="135"/>
  <c r="H77" i="135"/>
  <c r="H78" i="135"/>
  <c r="J78" i="135"/>
  <c r="H79" i="135"/>
  <c r="H80" i="135"/>
  <c r="H81" i="135"/>
  <c r="J81" i="135" s="1"/>
  <c r="H82" i="135"/>
  <c r="H83" i="135"/>
  <c r="H84" i="135"/>
  <c r="H85" i="135"/>
  <c r="H86" i="135"/>
  <c r="J86" i="135"/>
  <c r="H87" i="135"/>
  <c r="H88" i="135"/>
  <c r="H89" i="135"/>
  <c r="J89" i="135" s="1"/>
  <c r="H90" i="135"/>
  <c r="H91" i="135"/>
  <c r="H92" i="135"/>
  <c r="H93" i="135"/>
  <c r="H94" i="135"/>
  <c r="J94" i="135"/>
  <c r="H95" i="135"/>
  <c r="H96" i="135"/>
  <c r="H97" i="135"/>
  <c r="J97" i="135" s="1"/>
  <c r="H98" i="135"/>
  <c r="H99" i="135"/>
  <c r="H100" i="135"/>
  <c r="H101" i="135"/>
  <c r="J101" i="135"/>
  <c r="H102" i="135"/>
  <c r="J102" i="135"/>
  <c r="H103" i="135"/>
  <c r="H104" i="135"/>
  <c r="H105" i="135"/>
  <c r="H106" i="135"/>
  <c r="H107" i="135"/>
  <c r="H108" i="135"/>
  <c r="H109" i="135"/>
  <c r="H110" i="135"/>
  <c r="H111" i="135"/>
  <c r="H112" i="135"/>
  <c r="H113" i="135"/>
  <c r="H114" i="135"/>
  <c r="H115" i="135"/>
  <c r="H71" i="135"/>
  <c r="J71" i="135" s="1"/>
  <c r="H70" i="135"/>
  <c r="J70" i="135" s="1"/>
  <c r="H6" i="135"/>
  <c r="H7" i="135"/>
  <c r="H8" i="135"/>
  <c r="H9" i="135"/>
  <c r="H10" i="135"/>
  <c r="H11" i="135"/>
  <c r="J11" i="135" s="1"/>
  <c r="H12" i="135"/>
  <c r="H13" i="135"/>
  <c r="H14" i="135"/>
  <c r="H15" i="135"/>
  <c r="H16" i="135"/>
  <c r="H17" i="135"/>
  <c r="H18" i="135"/>
  <c r="H19" i="135"/>
  <c r="H20" i="135"/>
  <c r="H21" i="135"/>
  <c r="H22" i="135"/>
  <c r="H23" i="135"/>
  <c r="H24" i="135"/>
  <c r="H25" i="135"/>
  <c r="H26" i="135"/>
  <c r="H27" i="135"/>
  <c r="J27" i="135" s="1"/>
  <c r="H28" i="135"/>
  <c r="H29" i="135"/>
  <c r="H30" i="135"/>
  <c r="H31" i="135"/>
  <c r="H32" i="135"/>
  <c r="H33" i="135"/>
  <c r="H34" i="135"/>
  <c r="H35" i="135"/>
  <c r="J35" i="135"/>
  <c r="H36" i="135"/>
  <c r="H37" i="135"/>
  <c r="H38" i="135"/>
  <c r="H39" i="135"/>
  <c r="H40" i="135"/>
  <c r="H41" i="135"/>
  <c r="H42" i="135"/>
  <c r="H43" i="135"/>
  <c r="J43" i="135"/>
  <c r="H44" i="135"/>
  <c r="H45" i="135"/>
  <c r="H46" i="135"/>
  <c r="H47" i="135"/>
  <c r="H48" i="135"/>
  <c r="H49" i="135"/>
  <c r="H50" i="135"/>
  <c r="H51" i="135"/>
  <c r="J51" i="135" s="1"/>
  <c r="H52" i="135"/>
  <c r="H53" i="135"/>
  <c r="H54" i="135"/>
  <c r="H55" i="135"/>
  <c r="H56" i="135"/>
  <c r="H57" i="135"/>
  <c r="H58" i="135"/>
  <c r="H59" i="135"/>
  <c r="J59" i="135"/>
  <c r="H60" i="135"/>
  <c r="H61" i="135"/>
  <c r="H62" i="135"/>
  <c r="H63" i="135"/>
  <c r="H64" i="135"/>
  <c r="H65" i="135"/>
  <c r="H66" i="135"/>
  <c r="H67" i="135"/>
  <c r="J67" i="135"/>
  <c r="H68" i="135"/>
  <c r="H69" i="135"/>
  <c r="H5" i="135"/>
  <c r="C106" i="160"/>
  <c r="D70" i="160"/>
  <c r="D71" i="160"/>
  <c r="I71" i="160"/>
  <c r="D72" i="160"/>
  <c r="I72" i="160"/>
  <c r="D73" i="160"/>
  <c r="F73" i="160" s="1"/>
  <c r="I73" i="160"/>
  <c r="D74" i="160"/>
  <c r="I74" i="160" s="1"/>
  <c r="D75" i="160"/>
  <c r="I75" i="160" s="1"/>
  <c r="J75" i="160" s="1"/>
  <c r="D76" i="160"/>
  <c r="I76" i="160"/>
  <c r="D77" i="160"/>
  <c r="I77" i="160" s="1"/>
  <c r="D78" i="160"/>
  <c r="D79" i="160"/>
  <c r="I79" i="160"/>
  <c r="D80" i="160"/>
  <c r="F80" i="160" s="1"/>
  <c r="I80" i="160"/>
  <c r="D81" i="160"/>
  <c r="F81" i="160" s="1"/>
  <c r="I81" i="160"/>
  <c r="D82" i="160"/>
  <c r="I82" i="160" s="1"/>
  <c r="D83" i="160"/>
  <c r="I83" i="160" s="1"/>
  <c r="D84" i="160"/>
  <c r="I84" i="160"/>
  <c r="D85" i="160"/>
  <c r="I85" i="160" s="1"/>
  <c r="D86" i="160"/>
  <c r="D87" i="160"/>
  <c r="I87" i="160"/>
  <c r="D88" i="160"/>
  <c r="I88" i="160" s="1"/>
  <c r="J88" i="160" s="1"/>
  <c r="D89" i="160"/>
  <c r="F89" i="160" s="1"/>
  <c r="I89" i="160"/>
  <c r="D90" i="160"/>
  <c r="I90" i="160" s="1"/>
  <c r="D91" i="160"/>
  <c r="I91" i="160" s="1"/>
  <c r="D92" i="160"/>
  <c r="I92" i="160"/>
  <c r="D93" i="160"/>
  <c r="I93" i="160" s="1"/>
  <c r="D94" i="160"/>
  <c r="D95" i="160"/>
  <c r="I95" i="160"/>
  <c r="D96" i="160"/>
  <c r="F96" i="160" s="1"/>
  <c r="I96" i="160"/>
  <c r="J96" i="160" s="1"/>
  <c r="D97" i="160"/>
  <c r="F97" i="160" s="1"/>
  <c r="I97" i="160"/>
  <c r="D98" i="160"/>
  <c r="I98" i="160" s="1"/>
  <c r="D99" i="160"/>
  <c r="I99" i="160" s="1"/>
  <c r="J99" i="160" s="1"/>
  <c r="D100" i="160"/>
  <c r="I100" i="160"/>
  <c r="D101" i="160"/>
  <c r="I101" i="160" s="1"/>
  <c r="D102" i="160"/>
  <c r="D103" i="160"/>
  <c r="I103" i="160"/>
  <c r="D104" i="160"/>
  <c r="F104" i="160" s="1"/>
  <c r="I104" i="160"/>
  <c r="D105" i="160"/>
  <c r="F105" i="160" s="1"/>
  <c r="I105" i="160"/>
  <c r="D30" i="160"/>
  <c r="I30" i="160"/>
  <c r="D31" i="160"/>
  <c r="D32" i="160"/>
  <c r="D33" i="160"/>
  <c r="I33" i="160" s="1"/>
  <c r="D34" i="160"/>
  <c r="I34" i="160" s="1"/>
  <c r="D35" i="160"/>
  <c r="I35" i="160" s="1"/>
  <c r="D36" i="160"/>
  <c r="I36" i="160"/>
  <c r="D37" i="160"/>
  <c r="I37" i="160" s="1"/>
  <c r="D38" i="160"/>
  <c r="I38" i="160"/>
  <c r="D39" i="160"/>
  <c r="D40" i="160"/>
  <c r="I40" i="160" s="1"/>
  <c r="D41" i="160"/>
  <c r="I41" i="160" s="1"/>
  <c r="D42" i="160"/>
  <c r="I42" i="160" s="1"/>
  <c r="J42" i="160" s="1"/>
  <c r="D43" i="160"/>
  <c r="I43" i="160" s="1"/>
  <c r="J43" i="160" s="1"/>
  <c r="D44" i="160"/>
  <c r="I44" i="160"/>
  <c r="D45" i="160"/>
  <c r="I45" i="160" s="1"/>
  <c r="D46" i="160"/>
  <c r="I46" i="160"/>
  <c r="D47" i="160"/>
  <c r="D48" i="160"/>
  <c r="D49" i="160"/>
  <c r="I49" i="160" s="1"/>
  <c r="D50" i="160"/>
  <c r="I50" i="160" s="1"/>
  <c r="D51" i="160"/>
  <c r="F51" i="160" s="1"/>
  <c r="D52" i="160"/>
  <c r="I52" i="160"/>
  <c r="J52" i="160" s="1"/>
  <c r="D53" i="160"/>
  <c r="I53" i="160" s="1"/>
  <c r="D54" i="160"/>
  <c r="I54" i="160"/>
  <c r="J54" i="160" s="1"/>
  <c r="D55" i="160"/>
  <c r="D56" i="160"/>
  <c r="I56" i="160" s="1"/>
  <c r="D57" i="160"/>
  <c r="I57" i="160" s="1"/>
  <c r="D58" i="160"/>
  <c r="I58" i="160" s="1"/>
  <c r="D59" i="160"/>
  <c r="I59" i="160" s="1"/>
  <c r="D60" i="160"/>
  <c r="I60" i="160"/>
  <c r="D61" i="160"/>
  <c r="I61" i="160" s="1"/>
  <c r="D62" i="160"/>
  <c r="I62" i="160"/>
  <c r="D63" i="160"/>
  <c r="D64" i="160"/>
  <c r="D65" i="160"/>
  <c r="I65" i="160" s="1"/>
  <c r="J65" i="160" s="1"/>
  <c r="D66" i="160"/>
  <c r="I66" i="160" s="1"/>
  <c r="D67" i="160"/>
  <c r="F67" i="160" s="1"/>
  <c r="D68" i="160"/>
  <c r="I68" i="160"/>
  <c r="J68" i="160" s="1"/>
  <c r="D69" i="160"/>
  <c r="I69" i="160" s="1"/>
  <c r="F103" i="160"/>
  <c r="F101" i="160"/>
  <c r="F100" i="160"/>
  <c r="F99" i="160"/>
  <c r="F98" i="160"/>
  <c r="F95" i="160"/>
  <c r="F93" i="160"/>
  <c r="F92" i="160"/>
  <c r="F91" i="160"/>
  <c r="F90" i="160"/>
  <c r="F87" i="160"/>
  <c r="F85" i="160"/>
  <c r="F84" i="160"/>
  <c r="F83" i="160"/>
  <c r="F82" i="160"/>
  <c r="F79" i="160"/>
  <c r="F77" i="160"/>
  <c r="F76" i="160"/>
  <c r="F75" i="160"/>
  <c r="F74" i="160"/>
  <c r="F72" i="160"/>
  <c r="F71" i="160"/>
  <c r="F69" i="160"/>
  <c r="F68" i="160"/>
  <c r="F66" i="160"/>
  <c r="F65" i="160"/>
  <c r="F62" i="160"/>
  <c r="F61" i="160"/>
  <c r="F60" i="160"/>
  <c r="F59" i="160"/>
  <c r="F58" i="160"/>
  <c r="F57" i="160"/>
  <c r="F56" i="160"/>
  <c r="F54" i="160"/>
  <c r="F53" i="160"/>
  <c r="F52" i="160"/>
  <c r="F50" i="160"/>
  <c r="F49" i="160"/>
  <c r="F46" i="160"/>
  <c r="F45" i="160"/>
  <c r="F44" i="160"/>
  <c r="F43" i="160"/>
  <c r="F42" i="160"/>
  <c r="F41" i="160"/>
  <c r="F40" i="160"/>
  <c r="F38" i="160"/>
  <c r="F37" i="160"/>
  <c r="F36" i="160"/>
  <c r="F35" i="160"/>
  <c r="F34" i="160"/>
  <c r="F33" i="160"/>
  <c r="F30" i="160"/>
  <c r="D29" i="160"/>
  <c r="I29" i="160"/>
  <c r="F29" i="160"/>
  <c r="D28" i="160"/>
  <c r="I28" i="160"/>
  <c r="F28" i="160"/>
  <c r="D27" i="160"/>
  <c r="F27" i="160"/>
  <c r="D26" i="160"/>
  <c r="I26" i="160" s="1"/>
  <c r="D25" i="160"/>
  <c r="I25" i="160" s="1"/>
  <c r="F25" i="160"/>
  <c r="D24" i="160"/>
  <c r="I24" i="160" s="1"/>
  <c r="F24" i="160"/>
  <c r="D23" i="160"/>
  <c r="I23" i="160" s="1"/>
  <c r="D22" i="160"/>
  <c r="D21" i="160"/>
  <c r="D20" i="160"/>
  <c r="I20" i="160" s="1"/>
  <c r="J20" i="160" s="1"/>
  <c r="D19" i="160"/>
  <c r="I19" i="160" s="1"/>
  <c r="J19" i="160" s="1"/>
  <c r="D18" i="160"/>
  <c r="D17" i="160"/>
  <c r="I17" i="160"/>
  <c r="F17" i="160"/>
  <c r="D16" i="160"/>
  <c r="F16" i="160" s="1"/>
  <c r="I16" i="160"/>
  <c r="D15" i="160"/>
  <c r="I15" i="160" s="1"/>
  <c r="D14" i="160"/>
  <c r="F14" i="160" s="1"/>
  <c r="I14" i="160"/>
  <c r="D13" i="160"/>
  <c r="F13" i="160" s="1"/>
  <c r="I13" i="160"/>
  <c r="D12" i="160"/>
  <c r="I12" i="160"/>
  <c r="F12" i="160"/>
  <c r="D11" i="160"/>
  <c r="F11" i="160" s="1"/>
  <c r="D10" i="160"/>
  <c r="I10" i="160" s="1"/>
  <c r="D9" i="160"/>
  <c r="I9" i="160" s="1"/>
  <c r="F9" i="160"/>
  <c r="D8" i="160"/>
  <c r="I8" i="160" s="1"/>
  <c r="F8" i="160"/>
  <c r="D7" i="160"/>
  <c r="I7" i="160" s="1"/>
  <c r="D6" i="160"/>
  <c r="I6" i="160"/>
  <c r="D5" i="160"/>
  <c r="H116" i="160"/>
  <c r="H117" i="160"/>
  <c r="H118" i="160"/>
  <c r="H119" i="160"/>
  <c r="H115" i="160"/>
  <c r="H114" i="160"/>
  <c r="H113" i="160"/>
  <c r="H112" i="160"/>
  <c r="H111" i="160"/>
  <c r="H110" i="160"/>
  <c r="H109" i="160"/>
  <c r="H108" i="160"/>
  <c r="H107" i="160"/>
  <c r="H106" i="160"/>
  <c r="H105" i="160"/>
  <c r="J105" i="160"/>
  <c r="H104" i="160"/>
  <c r="J104" i="160"/>
  <c r="H103" i="160"/>
  <c r="J103" i="160" s="1"/>
  <c r="H102" i="160"/>
  <c r="H101" i="160"/>
  <c r="J101" i="160"/>
  <c r="H100" i="160"/>
  <c r="J100" i="160"/>
  <c r="H99" i="160"/>
  <c r="H98" i="160"/>
  <c r="H97" i="160"/>
  <c r="J97" i="160" s="1"/>
  <c r="H96" i="160"/>
  <c r="H95" i="160"/>
  <c r="J95" i="160"/>
  <c r="H94" i="160"/>
  <c r="H93" i="160"/>
  <c r="J93" i="160" s="1"/>
  <c r="H92" i="160"/>
  <c r="J92" i="160"/>
  <c r="H91" i="160"/>
  <c r="J91" i="160" s="1"/>
  <c r="H90" i="160"/>
  <c r="J90" i="160" s="1"/>
  <c r="H89" i="160"/>
  <c r="J89" i="160"/>
  <c r="H88" i="160"/>
  <c r="H87" i="160"/>
  <c r="J87" i="160" s="1"/>
  <c r="H86" i="160"/>
  <c r="H85" i="160"/>
  <c r="J85" i="160"/>
  <c r="H84" i="160"/>
  <c r="J84" i="160"/>
  <c r="H83" i="160"/>
  <c r="J83" i="160" s="1"/>
  <c r="H82" i="160"/>
  <c r="J82" i="160" s="1"/>
  <c r="H81" i="160"/>
  <c r="J81" i="160" s="1"/>
  <c r="H80" i="160"/>
  <c r="J80" i="160"/>
  <c r="H79" i="160"/>
  <c r="J79" i="160"/>
  <c r="H78" i="160"/>
  <c r="H77" i="160"/>
  <c r="J77" i="160" s="1"/>
  <c r="H76" i="160"/>
  <c r="J76" i="160"/>
  <c r="H75" i="160"/>
  <c r="H74" i="160"/>
  <c r="J74" i="160" s="1"/>
  <c r="H73" i="160"/>
  <c r="J73" i="160"/>
  <c r="H72" i="160"/>
  <c r="J72" i="160"/>
  <c r="H71" i="160"/>
  <c r="J71" i="160" s="1"/>
  <c r="H70" i="160"/>
  <c r="H69" i="160"/>
  <c r="J69" i="160"/>
  <c r="H68" i="160"/>
  <c r="H67" i="160"/>
  <c r="H66" i="160"/>
  <c r="J66" i="160" s="1"/>
  <c r="H65" i="160"/>
  <c r="H64" i="160"/>
  <c r="H63" i="160"/>
  <c r="H62" i="160"/>
  <c r="J62" i="160" s="1"/>
  <c r="H61" i="160"/>
  <c r="J61" i="160" s="1"/>
  <c r="H60" i="160"/>
  <c r="J60" i="160"/>
  <c r="H59" i="160"/>
  <c r="J59" i="160" s="1"/>
  <c r="H58" i="160"/>
  <c r="J58" i="160" s="1"/>
  <c r="H57" i="160"/>
  <c r="J57" i="160"/>
  <c r="H56" i="160"/>
  <c r="J56" i="160"/>
  <c r="H55" i="160"/>
  <c r="H54" i="160"/>
  <c r="H53" i="160"/>
  <c r="J53" i="160"/>
  <c r="H52" i="160"/>
  <c r="H51" i="160"/>
  <c r="H50" i="160"/>
  <c r="J50" i="160" s="1"/>
  <c r="H49" i="160"/>
  <c r="J49" i="160" s="1"/>
  <c r="H48" i="160"/>
  <c r="H47" i="160"/>
  <c r="H46" i="160"/>
  <c r="J46" i="160" s="1"/>
  <c r="H45" i="160"/>
  <c r="J45" i="160" s="1"/>
  <c r="H44" i="160"/>
  <c r="J44" i="160"/>
  <c r="H43" i="160"/>
  <c r="H42" i="160"/>
  <c r="H41" i="160"/>
  <c r="J41" i="160"/>
  <c r="H40" i="160"/>
  <c r="J40" i="160"/>
  <c r="H39" i="160"/>
  <c r="H38" i="160"/>
  <c r="J38" i="160"/>
  <c r="H37" i="160"/>
  <c r="J37" i="160"/>
  <c r="H36" i="160"/>
  <c r="J36" i="160"/>
  <c r="H35" i="160"/>
  <c r="J35" i="160" s="1"/>
  <c r="H34" i="160"/>
  <c r="J34" i="160" s="1"/>
  <c r="H33" i="160"/>
  <c r="J33" i="160" s="1"/>
  <c r="H32" i="160"/>
  <c r="H31" i="160"/>
  <c r="H30" i="160"/>
  <c r="J30" i="160" s="1"/>
  <c r="H29" i="160"/>
  <c r="J29" i="160" s="1"/>
  <c r="H28" i="160"/>
  <c r="J28" i="160"/>
  <c r="H27" i="160"/>
  <c r="H26" i="160"/>
  <c r="J26" i="160" s="1"/>
  <c r="H25" i="160"/>
  <c r="J25" i="160"/>
  <c r="H24" i="160"/>
  <c r="J24" i="160"/>
  <c r="H23" i="160"/>
  <c r="J23" i="160" s="1"/>
  <c r="H22" i="160"/>
  <c r="H21" i="160"/>
  <c r="H20" i="160"/>
  <c r="H19" i="160"/>
  <c r="H18" i="160"/>
  <c r="H17" i="160"/>
  <c r="J17" i="160" s="1"/>
  <c r="H16" i="160"/>
  <c r="J16" i="160"/>
  <c r="H15" i="160"/>
  <c r="J15" i="160"/>
  <c r="H14" i="160"/>
  <c r="J14" i="160" s="1"/>
  <c r="H13" i="160"/>
  <c r="J13" i="160"/>
  <c r="H12" i="160"/>
  <c r="J12" i="160"/>
  <c r="H11" i="160"/>
  <c r="H10" i="160"/>
  <c r="J10" i="160" s="1"/>
  <c r="H9" i="160"/>
  <c r="J9" i="160"/>
  <c r="H8" i="160"/>
  <c r="J8" i="160"/>
  <c r="H7" i="160"/>
  <c r="J7" i="160" s="1"/>
  <c r="H6" i="160"/>
  <c r="J6" i="160"/>
  <c r="H5" i="160"/>
  <c r="C106" i="161"/>
  <c r="C107" i="161"/>
  <c r="D106" i="161" s="1"/>
  <c r="I106" i="161" s="1"/>
  <c r="C108" i="161"/>
  <c r="D70" i="161"/>
  <c r="I70" i="161" s="1"/>
  <c r="D71" i="161"/>
  <c r="I71" i="161"/>
  <c r="J71" i="161" s="1"/>
  <c r="D72" i="161"/>
  <c r="I72" i="161" s="1"/>
  <c r="D73" i="161"/>
  <c r="D74" i="161"/>
  <c r="I74" i="161" s="1"/>
  <c r="D75" i="161"/>
  <c r="I75" i="161"/>
  <c r="J75" i="161" s="1"/>
  <c r="D76" i="161"/>
  <c r="I76" i="161"/>
  <c r="D77" i="161"/>
  <c r="I77" i="161"/>
  <c r="J77" i="161" s="1"/>
  <c r="D78" i="161"/>
  <c r="I78" i="161" s="1"/>
  <c r="D79" i="161"/>
  <c r="I79" i="161" s="1"/>
  <c r="J79" i="161" s="1"/>
  <c r="D80" i="161"/>
  <c r="I80" i="161" s="1"/>
  <c r="J80" i="161" s="1"/>
  <c r="D81" i="161"/>
  <c r="D82" i="161"/>
  <c r="I82" i="161" s="1"/>
  <c r="J82" i="161" s="1"/>
  <c r="D83" i="161"/>
  <c r="I83" i="161"/>
  <c r="J83" i="161" s="1"/>
  <c r="D84" i="161"/>
  <c r="I84" i="161"/>
  <c r="D85" i="161"/>
  <c r="F85" i="161" s="1"/>
  <c r="I85" i="161"/>
  <c r="D86" i="161"/>
  <c r="I86" i="161" s="1"/>
  <c r="D87" i="161"/>
  <c r="I87" i="161"/>
  <c r="J87" i="161" s="1"/>
  <c r="D88" i="161"/>
  <c r="I88" i="161" s="1"/>
  <c r="J88" i="161" s="1"/>
  <c r="D89" i="161"/>
  <c r="D90" i="161"/>
  <c r="I90" i="161" s="1"/>
  <c r="D91" i="161"/>
  <c r="I91" i="161"/>
  <c r="J91" i="161" s="1"/>
  <c r="D92" i="161"/>
  <c r="I92" i="161"/>
  <c r="D93" i="161"/>
  <c r="I93" i="161"/>
  <c r="J93" i="161" s="1"/>
  <c r="D94" i="161"/>
  <c r="I94" i="161" s="1"/>
  <c r="D95" i="161"/>
  <c r="I95" i="161" s="1"/>
  <c r="J95" i="161" s="1"/>
  <c r="D96" i="161"/>
  <c r="I96" i="161" s="1"/>
  <c r="D97" i="161"/>
  <c r="D98" i="161"/>
  <c r="I98" i="161" s="1"/>
  <c r="J98" i="161" s="1"/>
  <c r="D99" i="161"/>
  <c r="I99" i="161"/>
  <c r="J99" i="161" s="1"/>
  <c r="D100" i="161"/>
  <c r="I100" i="161"/>
  <c r="D101" i="161"/>
  <c r="F101" i="161" s="1"/>
  <c r="I101" i="161"/>
  <c r="J101" i="161" s="1"/>
  <c r="D102" i="161"/>
  <c r="I102" i="161" s="1"/>
  <c r="D103" i="161"/>
  <c r="I103" i="161"/>
  <c r="J103" i="161" s="1"/>
  <c r="D104" i="161"/>
  <c r="I104" i="161" s="1"/>
  <c r="J104" i="161" s="1"/>
  <c r="D105" i="161"/>
  <c r="D30" i="161"/>
  <c r="D31" i="161"/>
  <c r="I31" i="161"/>
  <c r="J31" i="161" s="1"/>
  <c r="D32" i="161"/>
  <c r="I32" i="161"/>
  <c r="D33" i="161"/>
  <c r="I33" i="161" s="1"/>
  <c r="D34" i="161"/>
  <c r="D35" i="161"/>
  <c r="I35" i="161"/>
  <c r="D36" i="161"/>
  <c r="D37" i="161"/>
  <c r="I37" i="161"/>
  <c r="D38" i="161"/>
  <c r="D39" i="161"/>
  <c r="I39" i="161"/>
  <c r="J39" i="161" s="1"/>
  <c r="D40" i="161"/>
  <c r="I40" i="161"/>
  <c r="D41" i="161"/>
  <c r="I41" i="161" s="1"/>
  <c r="D42" i="161"/>
  <c r="I42" i="161" s="1"/>
  <c r="D43" i="161"/>
  <c r="I43" i="161"/>
  <c r="D44" i="161"/>
  <c r="D45" i="161"/>
  <c r="I45" i="161"/>
  <c r="J45" i="161" s="1"/>
  <c r="D46" i="161"/>
  <c r="D47" i="161"/>
  <c r="I47" i="161"/>
  <c r="J47" i="161" s="1"/>
  <c r="D48" i="161"/>
  <c r="I48" i="161"/>
  <c r="D49" i="161"/>
  <c r="I49" i="161" s="1"/>
  <c r="D50" i="161"/>
  <c r="D51" i="161"/>
  <c r="F51" i="161" s="1"/>
  <c r="I51" i="161"/>
  <c r="D52" i="161"/>
  <c r="D53" i="161"/>
  <c r="I53" i="161"/>
  <c r="D54" i="161"/>
  <c r="D55" i="161"/>
  <c r="I55" i="161"/>
  <c r="J55" i="161" s="1"/>
  <c r="D56" i="161"/>
  <c r="I56" i="161"/>
  <c r="D57" i="161"/>
  <c r="I57" i="161" s="1"/>
  <c r="D58" i="161"/>
  <c r="I58" i="161" s="1"/>
  <c r="D59" i="161"/>
  <c r="F59" i="161" s="1"/>
  <c r="I59" i="161"/>
  <c r="D60" i="161"/>
  <c r="D61" i="161"/>
  <c r="I61" i="161"/>
  <c r="D62" i="161"/>
  <c r="D63" i="161"/>
  <c r="I63" i="161"/>
  <c r="J63" i="161" s="1"/>
  <c r="D64" i="161"/>
  <c r="F64" i="161" s="1"/>
  <c r="I64" i="161"/>
  <c r="D65" i="161"/>
  <c r="I65" i="161" s="1"/>
  <c r="D66" i="161"/>
  <c r="D67" i="161"/>
  <c r="F67" i="161" s="1"/>
  <c r="I67" i="161"/>
  <c r="D68" i="161"/>
  <c r="D69" i="161"/>
  <c r="I69" i="161"/>
  <c r="F106" i="161"/>
  <c r="F105" i="161"/>
  <c r="F104" i="161"/>
  <c r="F102" i="161"/>
  <c r="F100" i="161"/>
  <c r="F99" i="161"/>
  <c r="F94" i="161"/>
  <c r="F93" i="161"/>
  <c r="F92" i="161"/>
  <c r="F91" i="161"/>
  <c r="F90" i="161"/>
  <c r="F88" i="161"/>
  <c r="F86" i="161"/>
  <c r="F84" i="161"/>
  <c r="F83" i="161"/>
  <c r="F78" i="161"/>
  <c r="F77" i="161"/>
  <c r="F76" i="161"/>
  <c r="F75" i="161"/>
  <c r="F74" i="161"/>
  <c r="F73" i="161"/>
  <c r="F72" i="161"/>
  <c r="F70" i="161"/>
  <c r="F69" i="161"/>
  <c r="F65" i="161"/>
  <c r="F63" i="161"/>
  <c r="F61" i="161"/>
  <c r="F58" i="161"/>
  <c r="F57" i="161"/>
  <c r="F56" i="161"/>
  <c r="F55" i="161"/>
  <c r="F53" i="161"/>
  <c r="F49" i="161"/>
  <c r="F48" i="161"/>
  <c r="F47" i="161"/>
  <c r="F45" i="161"/>
  <c r="F43" i="161"/>
  <c r="F42" i="161"/>
  <c r="F41" i="161"/>
  <c r="F40" i="161"/>
  <c r="F39" i="161"/>
  <c r="F38" i="161"/>
  <c r="F37" i="161"/>
  <c r="F35" i="161"/>
  <c r="F33" i="161"/>
  <c r="F32" i="161"/>
  <c r="F31" i="161"/>
  <c r="D29" i="161"/>
  <c r="D28" i="161"/>
  <c r="I28" i="161"/>
  <c r="J28" i="161" s="1"/>
  <c r="D27" i="161"/>
  <c r="F27" i="161" s="1"/>
  <c r="I27" i="161"/>
  <c r="J27" i="161" s="1"/>
  <c r="D26" i="161"/>
  <c r="I26" i="161" s="1"/>
  <c r="D25" i="161"/>
  <c r="I25" i="161" s="1"/>
  <c r="D24" i="161"/>
  <c r="I24" i="161"/>
  <c r="J24" i="161" s="1"/>
  <c r="D23" i="161"/>
  <c r="I23" i="161"/>
  <c r="J23" i="161" s="1"/>
  <c r="F23" i="161"/>
  <c r="D22" i="161"/>
  <c r="I22" i="161" s="1"/>
  <c r="F22" i="161"/>
  <c r="D21" i="161"/>
  <c r="F21" i="161" s="1"/>
  <c r="I21" i="161"/>
  <c r="D20" i="161"/>
  <c r="F20" i="161" s="1"/>
  <c r="I20" i="161"/>
  <c r="D19" i="161"/>
  <c r="I19" i="161"/>
  <c r="F19" i="161"/>
  <c r="D18" i="161"/>
  <c r="F18" i="161"/>
  <c r="D17" i="161"/>
  <c r="D16" i="161"/>
  <c r="D15" i="161"/>
  <c r="I15" i="161" s="1"/>
  <c r="J15" i="161" s="1"/>
  <c r="F15" i="161"/>
  <c r="D14" i="161"/>
  <c r="I14" i="161"/>
  <c r="F14" i="161"/>
  <c r="D13" i="161"/>
  <c r="D12" i="161"/>
  <c r="I12" i="161"/>
  <c r="J12" i="161" s="1"/>
  <c r="D11" i="161"/>
  <c r="F11" i="161" s="1"/>
  <c r="I11" i="161"/>
  <c r="J11" i="161" s="1"/>
  <c r="D10" i="161"/>
  <c r="I10" i="161" s="1"/>
  <c r="D9" i="161"/>
  <c r="I9" i="161" s="1"/>
  <c r="J9" i="161" s="1"/>
  <c r="D8" i="161"/>
  <c r="I8" i="161"/>
  <c r="D7" i="161"/>
  <c r="I7" i="161"/>
  <c r="J7" i="161" s="1"/>
  <c r="F7" i="161"/>
  <c r="D6" i="161"/>
  <c r="I6" i="161" s="1"/>
  <c r="F6" i="161"/>
  <c r="D5" i="161"/>
  <c r="F5" i="161" s="1"/>
  <c r="I5" i="161"/>
  <c r="H116" i="161"/>
  <c r="H117" i="161"/>
  <c r="H118" i="161"/>
  <c r="H119" i="161"/>
  <c r="H115" i="161"/>
  <c r="H114" i="161"/>
  <c r="H113" i="161"/>
  <c r="H112" i="161"/>
  <c r="H111" i="161"/>
  <c r="H110" i="161"/>
  <c r="H109" i="161"/>
  <c r="H108" i="161"/>
  <c r="H107" i="161"/>
  <c r="H106" i="161"/>
  <c r="H105" i="161"/>
  <c r="H104" i="161"/>
  <c r="H103" i="161"/>
  <c r="H102" i="161"/>
  <c r="H101" i="161"/>
  <c r="H100" i="161"/>
  <c r="J100" i="161"/>
  <c r="H99" i="161"/>
  <c r="H98" i="161"/>
  <c r="H97" i="161"/>
  <c r="H96" i="161"/>
  <c r="J96" i="161"/>
  <c r="H95" i="161"/>
  <c r="H94" i="161"/>
  <c r="H93" i="161"/>
  <c r="H92" i="161"/>
  <c r="J92" i="161"/>
  <c r="H91" i="161"/>
  <c r="H90" i="161"/>
  <c r="H89" i="161"/>
  <c r="H88" i="161"/>
  <c r="H87" i="161"/>
  <c r="H86" i="161"/>
  <c r="H85" i="161"/>
  <c r="J85" i="161" s="1"/>
  <c r="H84" i="161"/>
  <c r="J84" i="161"/>
  <c r="H83" i="161"/>
  <c r="H82" i="161"/>
  <c r="H81" i="161"/>
  <c r="H80" i="161"/>
  <c r="H79" i="161"/>
  <c r="H78" i="161"/>
  <c r="H77" i="161"/>
  <c r="H76" i="161"/>
  <c r="J76" i="161"/>
  <c r="H75" i="161"/>
  <c r="H74" i="161"/>
  <c r="H73" i="161"/>
  <c r="H72" i="161"/>
  <c r="J72" i="161"/>
  <c r="H71" i="161"/>
  <c r="H70" i="161"/>
  <c r="H69" i="161"/>
  <c r="J69" i="161" s="1"/>
  <c r="H68" i="161"/>
  <c r="H67" i="161"/>
  <c r="J67" i="161" s="1"/>
  <c r="H66" i="161"/>
  <c r="H65" i="161"/>
  <c r="J65" i="161"/>
  <c r="H64" i="161"/>
  <c r="J64" i="161"/>
  <c r="H63" i="161"/>
  <c r="H62" i="161"/>
  <c r="H61" i="161"/>
  <c r="H60" i="161"/>
  <c r="H59" i="161"/>
  <c r="J59" i="161" s="1"/>
  <c r="H58" i="161"/>
  <c r="H57" i="161"/>
  <c r="J57" i="161" s="1"/>
  <c r="H56" i="161"/>
  <c r="J56" i="161"/>
  <c r="H55" i="161"/>
  <c r="H54" i="161"/>
  <c r="H53" i="161"/>
  <c r="J53" i="161"/>
  <c r="H52" i="161"/>
  <c r="H51" i="161"/>
  <c r="J51" i="161" s="1"/>
  <c r="H50" i="161"/>
  <c r="H49" i="161"/>
  <c r="J49" i="161"/>
  <c r="H48" i="161"/>
  <c r="J48" i="161"/>
  <c r="H47" i="161"/>
  <c r="H46" i="161"/>
  <c r="H45" i="161"/>
  <c r="H44" i="161"/>
  <c r="H43" i="161"/>
  <c r="J43" i="161" s="1"/>
  <c r="H42" i="161"/>
  <c r="H41" i="161"/>
  <c r="J41" i="161"/>
  <c r="H40" i="161"/>
  <c r="J40" i="161"/>
  <c r="H39" i="161"/>
  <c r="H38" i="161"/>
  <c r="H37" i="161"/>
  <c r="J37" i="161"/>
  <c r="H36" i="161"/>
  <c r="H35" i="161"/>
  <c r="J35" i="161" s="1"/>
  <c r="H34" i="161"/>
  <c r="H33" i="161"/>
  <c r="J33" i="161"/>
  <c r="H32" i="161"/>
  <c r="J32" i="161"/>
  <c r="H31" i="161"/>
  <c r="H30" i="161"/>
  <c r="H29" i="161"/>
  <c r="H28" i="161"/>
  <c r="H27" i="161"/>
  <c r="H26" i="161"/>
  <c r="H25" i="161"/>
  <c r="J25" i="161" s="1"/>
  <c r="H24" i="161"/>
  <c r="H23" i="161"/>
  <c r="H22" i="161"/>
  <c r="H21" i="161"/>
  <c r="J21" i="161"/>
  <c r="H20" i="161"/>
  <c r="J20" i="161"/>
  <c r="H19" i="161"/>
  <c r="J19" i="161" s="1"/>
  <c r="H18" i="161"/>
  <c r="H17" i="161"/>
  <c r="H16" i="161"/>
  <c r="H15" i="161"/>
  <c r="H14" i="161"/>
  <c r="J14" i="161" s="1"/>
  <c r="H13" i="161"/>
  <c r="H12" i="161"/>
  <c r="H11" i="161"/>
  <c r="H10" i="161"/>
  <c r="H9" i="161"/>
  <c r="H8" i="161"/>
  <c r="J8" i="161"/>
  <c r="H7" i="161"/>
  <c r="H6" i="161"/>
  <c r="H5" i="161"/>
  <c r="J5" i="161" s="1"/>
  <c r="C106" i="162"/>
  <c r="C107" i="162"/>
  <c r="D106" i="162" s="1"/>
  <c r="I106" i="162" s="1"/>
  <c r="D70" i="162"/>
  <c r="I70" i="162" s="1"/>
  <c r="D71" i="162"/>
  <c r="D72" i="162"/>
  <c r="I72" i="162" s="1"/>
  <c r="D73" i="162"/>
  <c r="F73" i="162" s="1"/>
  <c r="I73" i="162"/>
  <c r="D74" i="162"/>
  <c r="I74" i="162" s="1"/>
  <c r="D75" i="162"/>
  <c r="F75" i="162" s="1"/>
  <c r="I75" i="162"/>
  <c r="D76" i="162"/>
  <c r="I76" i="162" s="1"/>
  <c r="D77" i="162"/>
  <c r="F77" i="162" s="1"/>
  <c r="I77" i="162"/>
  <c r="J77" i="162" s="1"/>
  <c r="D78" i="162"/>
  <c r="I78" i="162" s="1"/>
  <c r="D79" i="162"/>
  <c r="D80" i="162"/>
  <c r="I80" i="162" s="1"/>
  <c r="D81" i="162"/>
  <c r="I81" i="162"/>
  <c r="D82" i="162"/>
  <c r="I82" i="162" s="1"/>
  <c r="D83" i="162"/>
  <c r="D84" i="162"/>
  <c r="I84" i="162" s="1"/>
  <c r="D85" i="162"/>
  <c r="I85" i="162" s="1"/>
  <c r="J85" i="162" s="1"/>
  <c r="D86" i="162"/>
  <c r="I86" i="162" s="1"/>
  <c r="D87" i="162"/>
  <c r="D88" i="162"/>
  <c r="I88" i="162" s="1"/>
  <c r="D89" i="162"/>
  <c r="F89" i="162" s="1"/>
  <c r="I89" i="162"/>
  <c r="J89" i="162" s="1"/>
  <c r="D90" i="162"/>
  <c r="I90" i="162" s="1"/>
  <c r="D91" i="162"/>
  <c r="F91" i="162" s="1"/>
  <c r="D92" i="162"/>
  <c r="I92" i="162" s="1"/>
  <c r="D93" i="162"/>
  <c r="I93" i="162" s="1"/>
  <c r="J93" i="162" s="1"/>
  <c r="D94" i="162"/>
  <c r="I94" i="162" s="1"/>
  <c r="J94" i="162" s="1"/>
  <c r="D95" i="162"/>
  <c r="D96" i="162"/>
  <c r="I96" i="162" s="1"/>
  <c r="D97" i="162"/>
  <c r="I97" i="162"/>
  <c r="D98" i="162"/>
  <c r="I98" i="162" s="1"/>
  <c r="D99" i="162"/>
  <c r="F99" i="162" s="1"/>
  <c r="I99" i="162"/>
  <c r="D100" i="162"/>
  <c r="I100" i="162" s="1"/>
  <c r="D101" i="162"/>
  <c r="D102" i="162"/>
  <c r="I102" i="162" s="1"/>
  <c r="D103" i="162"/>
  <c r="D104" i="162"/>
  <c r="I104" i="162" s="1"/>
  <c r="D105" i="162"/>
  <c r="F105" i="162" s="1"/>
  <c r="I105" i="162"/>
  <c r="D30" i="162"/>
  <c r="I30" i="162"/>
  <c r="D31" i="162"/>
  <c r="I31" i="162"/>
  <c r="D32" i="162"/>
  <c r="I32" i="162" s="1"/>
  <c r="D33" i="162"/>
  <c r="I33" i="162"/>
  <c r="J33" i="162" s="1"/>
  <c r="D34" i="162"/>
  <c r="I34" i="162" s="1"/>
  <c r="D35" i="162"/>
  <c r="I35" i="162"/>
  <c r="D36" i="162"/>
  <c r="I36" i="162" s="1"/>
  <c r="D37" i="162"/>
  <c r="I37" i="162"/>
  <c r="D38" i="162"/>
  <c r="I38" i="162"/>
  <c r="D39" i="162"/>
  <c r="I39" i="162"/>
  <c r="D40" i="162"/>
  <c r="D41" i="162"/>
  <c r="F41" i="162" s="1"/>
  <c r="I41" i="162"/>
  <c r="D42" i="162"/>
  <c r="I42" i="162" s="1"/>
  <c r="D43" i="162"/>
  <c r="I43" i="162"/>
  <c r="J43" i="162" s="1"/>
  <c r="D44" i="162"/>
  <c r="I44" i="162" s="1"/>
  <c r="D45" i="162"/>
  <c r="I45" i="162"/>
  <c r="D46" i="162"/>
  <c r="I46" i="162"/>
  <c r="D47" i="162"/>
  <c r="I47" i="162"/>
  <c r="D48" i="162"/>
  <c r="D49" i="162"/>
  <c r="I49" i="162"/>
  <c r="D50" i="162"/>
  <c r="F50" i="162" s="1"/>
  <c r="I50" i="162"/>
  <c r="D51" i="162"/>
  <c r="I51" i="162"/>
  <c r="D52" i="162"/>
  <c r="D53" i="162"/>
  <c r="I53" i="162"/>
  <c r="D54" i="162"/>
  <c r="I54" i="162"/>
  <c r="D55" i="162"/>
  <c r="I55" i="162"/>
  <c r="D56" i="162"/>
  <c r="D57" i="162"/>
  <c r="F57" i="162" s="1"/>
  <c r="I57" i="162"/>
  <c r="J57" i="162" s="1"/>
  <c r="D58" i="162"/>
  <c r="I58" i="162" s="1"/>
  <c r="J58" i="162" s="1"/>
  <c r="D59" i="162"/>
  <c r="I59" i="162"/>
  <c r="J59" i="162" s="1"/>
  <c r="D60" i="162"/>
  <c r="I60" i="162" s="1"/>
  <c r="D61" i="162"/>
  <c r="I61" i="162"/>
  <c r="J61" i="162" s="1"/>
  <c r="D62" i="162"/>
  <c r="I62" i="162" s="1"/>
  <c r="D63" i="162"/>
  <c r="I63" i="162"/>
  <c r="D64" i="162"/>
  <c r="I64" i="162" s="1"/>
  <c r="D65" i="162"/>
  <c r="I65" i="162"/>
  <c r="D66" i="162"/>
  <c r="F66" i="162" s="1"/>
  <c r="I66" i="162"/>
  <c r="D67" i="162"/>
  <c r="I67" i="162"/>
  <c r="D68" i="162"/>
  <c r="F68" i="162" s="1"/>
  <c r="I68" i="162"/>
  <c r="D69" i="162"/>
  <c r="I69" i="162"/>
  <c r="F104" i="162"/>
  <c r="F102" i="162"/>
  <c r="F100" i="162"/>
  <c r="F98" i="162"/>
  <c r="F97" i="162"/>
  <c r="F96" i="162"/>
  <c r="F94" i="162"/>
  <c r="F93" i="162"/>
  <c r="F92" i="162"/>
  <c r="F90" i="162"/>
  <c r="F88" i="162"/>
  <c r="F86" i="162"/>
  <c r="F85" i="162"/>
  <c r="F84" i="162"/>
  <c r="F82" i="162"/>
  <c r="F81" i="162"/>
  <c r="F80" i="162"/>
  <c r="F78" i="162"/>
  <c r="F76" i="162"/>
  <c r="F74" i="162"/>
  <c r="F72" i="162"/>
  <c r="F70" i="162"/>
  <c r="F69" i="162"/>
  <c r="F67" i="162"/>
  <c r="F65" i="162"/>
  <c r="F64" i="162"/>
  <c r="F63" i="162"/>
  <c r="F62" i="162"/>
  <c r="F61" i="162"/>
  <c r="F60" i="162"/>
  <c r="F59" i="162"/>
  <c r="F55" i="162"/>
  <c r="F54" i="162"/>
  <c r="F53" i="162"/>
  <c r="F52" i="162"/>
  <c r="F51" i="162"/>
  <c r="F49" i="162"/>
  <c r="F47" i="162"/>
  <c r="F46" i="162"/>
  <c r="F45" i="162"/>
  <c r="F44" i="162"/>
  <c r="F43" i="162"/>
  <c r="F42" i="162"/>
  <c r="F39" i="162"/>
  <c r="F38" i="162"/>
  <c r="F37" i="162"/>
  <c r="F36" i="162"/>
  <c r="F35" i="162"/>
  <c r="F34" i="162"/>
  <c r="F33" i="162"/>
  <c r="F31" i="162"/>
  <c r="F30" i="162"/>
  <c r="D29" i="162"/>
  <c r="F29" i="162" s="1"/>
  <c r="I29" i="162"/>
  <c r="D28" i="162"/>
  <c r="D27" i="162"/>
  <c r="I27" i="162"/>
  <c r="J27" i="162" s="1"/>
  <c r="F27" i="162"/>
  <c r="D26" i="162"/>
  <c r="I26" i="162" s="1"/>
  <c r="J26" i="162" s="1"/>
  <c r="F26" i="162"/>
  <c r="D25" i="162"/>
  <c r="F25" i="162" s="1"/>
  <c r="D24" i="162"/>
  <c r="I24" i="162" s="1"/>
  <c r="J24" i="162" s="1"/>
  <c r="D23" i="162"/>
  <c r="F23" i="162" s="1"/>
  <c r="I23" i="162"/>
  <c r="D22" i="162"/>
  <c r="I22" i="162" s="1"/>
  <c r="F22" i="162"/>
  <c r="D21" i="162"/>
  <c r="I21" i="162" s="1"/>
  <c r="J21" i="162" s="1"/>
  <c r="F21" i="162"/>
  <c r="D20" i="162"/>
  <c r="I20" i="162" s="1"/>
  <c r="D19" i="162"/>
  <c r="I19" i="162"/>
  <c r="F19" i="162"/>
  <c r="D18" i="162"/>
  <c r="F18" i="162"/>
  <c r="D17" i="162"/>
  <c r="I17" i="162" s="1"/>
  <c r="D16" i="162"/>
  <c r="F16" i="162" s="1"/>
  <c r="I16" i="162"/>
  <c r="D15" i="162"/>
  <c r="I15" i="162"/>
  <c r="F15" i="162"/>
  <c r="D14" i="162"/>
  <c r="D13" i="162"/>
  <c r="F13" i="162" s="1"/>
  <c r="D12" i="162"/>
  <c r="D11" i="162"/>
  <c r="I11" i="162"/>
  <c r="F11" i="162"/>
  <c r="D10" i="162"/>
  <c r="D9" i="162"/>
  <c r="F9" i="162" s="1"/>
  <c r="D8" i="162"/>
  <c r="I8" i="162"/>
  <c r="F8" i="162"/>
  <c r="D7" i="162"/>
  <c r="I7" i="162"/>
  <c r="F7" i="162"/>
  <c r="D6" i="162"/>
  <c r="I6" i="162"/>
  <c r="J6" i="162" s="1"/>
  <c r="F6" i="162"/>
  <c r="D5" i="162"/>
  <c r="I5" i="162"/>
  <c r="J5" i="162" s="1"/>
  <c r="F5" i="162"/>
  <c r="H116" i="162"/>
  <c r="H117" i="162"/>
  <c r="H118" i="162"/>
  <c r="H119" i="162"/>
  <c r="H115" i="162"/>
  <c r="H114" i="162"/>
  <c r="H113" i="162"/>
  <c r="H112" i="162"/>
  <c r="H111" i="162"/>
  <c r="H110" i="162"/>
  <c r="H109" i="162"/>
  <c r="H108" i="162"/>
  <c r="H107" i="162"/>
  <c r="H106" i="162"/>
  <c r="J106" i="162" s="1"/>
  <c r="H105" i="162"/>
  <c r="J105" i="162" s="1"/>
  <c r="H104" i="162"/>
  <c r="H103" i="162"/>
  <c r="H102" i="162"/>
  <c r="J102" i="162"/>
  <c r="H101" i="162"/>
  <c r="H100" i="162"/>
  <c r="J100" i="162" s="1"/>
  <c r="H99" i="162"/>
  <c r="J99" i="162"/>
  <c r="H98" i="162"/>
  <c r="J98" i="162"/>
  <c r="H97" i="162"/>
  <c r="J97" i="162" s="1"/>
  <c r="H96" i="162"/>
  <c r="J96" i="162"/>
  <c r="H95" i="162"/>
  <c r="H94" i="162"/>
  <c r="H93" i="162"/>
  <c r="H92" i="162"/>
  <c r="H91" i="162"/>
  <c r="H90" i="162"/>
  <c r="J90" i="162" s="1"/>
  <c r="H89" i="162"/>
  <c r="H88" i="162"/>
  <c r="J88" i="162" s="1"/>
  <c r="H87" i="162"/>
  <c r="H86" i="162"/>
  <c r="J86" i="162"/>
  <c r="H85" i="162"/>
  <c r="H84" i="162"/>
  <c r="J84" i="162" s="1"/>
  <c r="H83" i="162"/>
  <c r="H82" i="162"/>
  <c r="J82" i="162"/>
  <c r="H81" i="162"/>
  <c r="J81" i="162" s="1"/>
  <c r="H80" i="162"/>
  <c r="J80" i="162"/>
  <c r="H79" i="162"/>
  <c r="H78" i="162"/>
  <c r="J78" i="162" s="1"/>
  <c r="H77" i="162"/>
  <c r="H76" i="162"/>
  <c r="J76" i="162" s="1"/>
  <c r="H75" i="162"/>
  <c r="J75" i="162" s="1"/>
  <c r="H74" i="162"/>
  <c r="J74" i="162" s="1"/>
  <c r="H73" i="162"/>
  <c r="J73" i="162" s="1"/>
  <c r="H72" i="162"/>
  <c r="H71" i="162"/>
  <c r="H70" i="162"/>
  <c r="J70" i="162"/>
  <c r="H69" i="162"/>
  <c r="J69" i="162"/>
  <c r="H68" i="162"/>
  <c r="H67" i="162"/>
  <c r="J67" i="162"/>
  <c r="H66" i="162"/>
  <c r="J66" i="162"/>
  <c r="H65" i="162"/>
  <c r="J65" i="162" s="1"/>
  <c r="H64" i="162"/>
  <c r="J64" i="162"/>
  <c r="H63" i="162"/>
  <c r="J63" i="162"/>
  <c r="H62" i="162"/>
  <c r="J62" i="162" s="1"/>
  <c r="H61" i="162"/>
  <c r="H60" i="162"/>
  <c r="H59" i="162"/>
  <c r="H58" i="162"/>
  <c r="H57" i="162"/>
  <c r="H56" i="162"/>
  <c r="H55" i="162"/>
  <c r="J55" i="162"/>
  <c r="H54" i="162"/>
  <c r="J54" i="162"/>
  <c r="H53" i="162"/>
  <c r="J53" i="162"/>
  <c r="H52" i="162"/>
  <c r="H51" i="162"/>
  <c r="J51" i="162"/>
  <c r="H50" i="162"/>
  <c r="J50" i="162"/>
  <c r="H49" i="162"/>
  <c r="J49" i="162" s="1"/>
  <c r="H48" i="162"/>
  <c r="H47" i="162"/>
  <c r="J47" i="162"/>
  <c r="H46" i="162"/>
  <c r="J46" i="162" s="1"/>
  <c r="H45" i="162"/>
  <c r="J45" i="162" s="1"/>
  <c r="H44" i="162"/>
  <c r="J44" i="162" s="1"/>
  <c r="H43" i="162"/>
  <c r="H42" i="162"/>
  <c r="J42" i="162" s="1"/>
  <c r="H41" i="162"/>
  <c r="J41" i="162" s="1"/>
  <c r="H40" i="162"/>
  <c r="H39" i="162"/>
  <c r="J39" i="162" s="1"/>
  <c r="H38" i="162"/>
  <c r="J38" i="162"/>
  <c r="H37" i="162"/>
  <c r="J37" i="162"/>
  <c r="H36" i="162"/>
  <c r="J36" i="162" s="1"/>
  <c r="H35" i="162"/>
  <c r="J35" i="162"/>
  <c r="H34" i="162"/>
  <c r="J34" i="162"/>
  <c r="H33" i="162"/>
  <c r="H32" i="162"/>
  <c r="J32" i="162"/>
  <c r="H31" i="162"/>
  <c r="J31" i="162"/>
  <c r="H30" i="162"/>
  <c r="J30" i="162" s="1"/>
  <c r="H29" i="162"/>
  <c r="J29" i="162" s="1"/>
  <c r="H28" i="162"/>
  <c r="H27" i="162"/>
  <c r="H26" i="162"/>
  <c r="H25" i="162"/>
  <c r="H24" i="162"/>
  <c r="H23" i="162"/>
  <c r="J23" i="162" s="1"/>
  <c r="H22" i="162"/>
  <c r="J22" i="162" s="1"/>
  <c r="H21" i="162"/>
  <c r="H20" i="162"/>
  <c r="H19" i="162"/>
  <c r="J19" i="162"/>
  <c r="H18" i="162"/>
  <c r="H17" i="162"/>
  <c r="J17" i="162"/>
  <c r="H16" i="162"/>
  <c r="J16" i="162"/>
  <c r="H15" i="162"/>
  <c r="J15" i="162"/>
  <c r="H14" i="162"/>
  <c r="H13" i="162"/>
  <c r="H12" i="162"/>
  <c r="H11" i="162"/>
  <c r="J11" i="162" s="1"/>
  <c r="H10" i="162"/>
  <c r="H9" i="162"/>
  <c r="H8" i="162"/>
  <c r="J8" i="162" s="1"/>
  <c r="H7" i="162"/>
  <c r="J7" i="162" s="1"/>
  <c r="H6" i="162"/>
  <c r="H5" i="162"/>
  <c r="C106" i="163"/>
  <c r="D70" i="163"/>
  <c r="I70" i="163"/>
  <c r="D71" i="163"/>
  <c r="I71" i="163" s="1"/>
  <c r="J71" i="163" s="1"/>
  <c r="D72" i="163"/>
  <c r="I72" i="163" s="1"/>
  <c r="D73" i="163"/>
  <c r="I73" i="163"/>
  <c r="D74" i="163"/>
  <c r="I74" i="163" s="1"/>
  <c r="D75" i="163"/>
  <c r="I75" i="163"/>
  <c r="D76" i="163"/>
  <c r="F76" i="163" s="1"/>
  <c r="I76" i="163"/>
  <c r="D77" i="163"/>
  <c r="I77" i="163" s="1"/>
  <c r="J77" i="163" s="1"/>
  <c r="D78" i="163"/>
  <c r="I78" i="163"/>
  <c r="D79" i="163"/>
  <c r="I79" i="163" s="1"/>
  <c r="D80" i="163"/>
  <c r="I80" i="163"/>
  <c r="D81" i="163"/>
  <c r="I81" i="163"/>
  <c r="D82" i="163"/>
  <c r="I82" i="163" s="1"/>
  <c r="J82" i="163" s="1"/>
  <c r="D83" i="163"/>
  <c r="I83" i="163"/>
  <c r="D84" i="163"/>
  <c r="F84" i="163" s="1"/>
  <c r="I84" i="163"/>
  <c r="D85" i="163"/>
  <c r="F85" i="163" s="1"/>
  <c r="D86" i="163"/>
  <c r="I86" i="163"/>
  <c r="D87" i="163"/>
  <c r="I87" i="163" s="1"/>
  <c r="J87" i="163" s="1"/>
  <c r="D88" i="163"/>
  <c r="I88" i="163" s="1"/>
  <c r="J88" i="163" s="1"/>
  <c r="D89" i="163"/>
  <c r="I89" i="163"/>
  <c r="D90" i="163"/>
  <c r="I90" i="163" s="1"/>
  <c r="J90" i="163" s="1"/>
  <c r="D91" i="163"/>
  <c r="I91" i="163"/>
  <c r="D92" i="163"/>
  <c r="F92" i="163" s="1"/>
  <c r="I92" i="163"/>
  <c r="J92" i="163" s="1"/>
  <c r="D93" i="163"/>
  <c r="I93" i="163" s="1"/>
  <c r="J93" i="163" s="1"/>
  <c r="D94" i="163"/>
  <c r="I94" i="163"/>
  <c r="D95" i="163"/>
  <c r="I95" i="163" s="1"/>
  <c r="J95" i="163" s="1"/>
  <c r="D96" i="163"/>
  <c r="D97" i="163"/>
  <c r="I97" i="163"/>
  <c r="D98" i="163"/>
  <c r="I98" i="163" s="1"/>
  <c r="J98" i="163" s="1"/>
  <c r="D99" i="163"/>
  <c r="I99" i="163"/>
  <c r="D100" i="163"/>
  <c r="F100" i="163" s="1"/>
  <c r="I100" i="163"/>
  <c r="J100" i="163" s="1"/>
  <c r="D101" i="163"/>
  <c r="F101" i="163" s="1"/>
  <c r="D102" i="163"/>
  <c r="I102" i="163"/>
  <c r="D103" i="163"/>
  <c r="I103" i="163" s="1"/>
  <c r="J103" i="163" s="1"/>
  <c r="D104" i="163"/>
  <c r="I104" i="163" s="1"/>
  <c r="D30" i="163"/>
  <c r="I30" i="163"/>
  <c r="D31" i="163"/>
  <c r="F31" i="163" s="1"/>
  <c r="D32" i="163"/>
  <c r="I32" i="163" s="1"/>
  <c r="D33" i="163"/>
  <c r="I33" i="163"/>
  <c r="D34" i="163"/>
  <c r="F34" i="163" s="1"/>
  <c r="D35" i="163"/>
  <c r="D36" i="163"/>
  <c r="F36" i="163" s="1"/>
  <c r="D37" i="163"/>
  <c r="D38" i="163"/>
  <c r="I38" i="163"/>
  <c r="J38" i="163" s="1"/>
  <c r="D39" i="163"/>
  <c r="D40" i="163"/>
  <c r="I40" i="163" s="1"/>
  <c r="J40" i="163" s="1"/>
  <c r="D41" i="163"/>
  <c r="I41" i="163"/>
  <c r="D42" i="163"/>
  <c r="I42" i="163" s="1"/>
  <c r="D43" i="163"/>
  <c r="D44" i="163"/>
  <c r="I44" i="163" s="1"/>
  <c r="D45" i="163"/>
  <c r="D46" i="163"/>
  <c r="I46" i="163"/>
  <c r="D47" i="163"/>
  <c r="D48" i="163"/>
  <c r="I48" i="163" s="1"/>
  <c r="D49" i="163"/>
  <c r="I49" i="163"/>
  <c r="D50" i="163"/>
  <c r="F50" i="163" s="1"/>
  <c r="D51" i="163"/>
  <c r="D52" i="163"/>
  <c r="F52" i="163" s="1"/>
  <c r="D53" i="163"/>
  <c r="D54" i="163"/>
  <c r="I54" i="163"/>
  <c r="D55" i="163"/>
  <c r="D56" i="163"/>
  <c r="I56" i="163" s="1"/>
  <c r="D57" i="163"/>
  <c r="I57" i="163"/>
  <c r="D58" i="163"/>
  <c r="I58" i="163" s="1"/>
  <c r="D59" i="163"/>
  <c r="D60" i="163"/>
  <c r="I60" i="163" s="1"/>
  <c r="D61" i="163"/>
  <c r="D62" i="163"/>
  <c r="I62" i="163"/>
  <c r="D63" i="163"/>
  <c r="D64" i="163"/>
  <c r="I64" i="163" s="1"/>
  <c r="J64" i="163" s="1"/>
  <c r="D65" i="163"/>
  <c r="I65" i="163"/>
  <c r="D66" i="163"/>
  <c r="F66" i="163" s="1"/>
  <c r="D67" i="163"/>
  <c r="D68" i="163"/>
  <c r="F68" i="163" s="1"/>
  <c r="D69" i="163"/>
  <c r="F103" i="163"/>
  <c r="F102" i="163"/>
  <c r="F99" i="163"/>
  <c r="F98" i="163"/>
  <c r="F97" i="163"/>
  <c r="F95" i="163"/>
  <c r="F94" i="163"/>
  <c r="F93" i="163"/>
  <c r="F91" i="163"/>
  <c r="F90" i="163"/>
  <c r="F89" i="163"/>
  <c r="F88" i="163"/>
  <c r="F87" i="163"/>
  <c r="F86" i="163"/>
  <c r="F83" i="163"/>
  <c r="F82" i="163"/>
  <c r="F81" i="163"/>
  <c r="F79" i="163"/>
  <c r="F78" i="163"/>
  <c r="F77" i="163"/>
  <c r="F75" i="163"/>
  <c r="F74" i="163"/>
  <c r="F73" i="163"/>
  <c r="F72" i="163"/>
  <c r="F71" i="163"/>
  <c r="F70" i="163"/>
  <c r="F65" i="163"/>
  <c r="F64" i="163"/>
  <c r="F62" i="163"/>
  <c r="F59" i="163"/>
  <c r="F57" i="163"/>
  <c r="F56" i="163"/>
  <c r="F54" i="163"/>
  <c r="F49" i="163"/>
  <c r="F48" i="163"/>
  <c r="F47" i="163"/>
  <c r="F46" i="163"/>
  <c r="F43" i="163"/>
  <c r="F41" i="163"/>
  <c r="F40" i="163"/>
  <c r="F38" i="163"/>
  <c r="F33" i="163"/>
  <c r="F32" i="163"/>
  <c r="F30" i="163"/>
  <c r="D29" i="163"/>
  <c r="I29" i="163" s="1"/>
  <c r="J29" i="163" s="1"/>
  <c r="F29" i="163"/>
  <c r="D28" i="163"/>
  <c r="I28" i="163" s="1"/>
  <c r="F28" i="163"/>
  <c r="D27" i="163"/>
  <c r="D26" i="163"/>
  <c r="I26" i="163" s="1"/>
  <c r="D25" i="163"/>
  <c r="I25" i="163" s="1"/>
  <c r="J25" i="163" s="1"/>
  <c r="F25" i="163"/>
  <c r="D24" i="163"/>
  <c r="I24" i="163" s="1"/>
  <c r="D23" i="163"/>
  <c r="D22" i="163"/>
  <c r="I22" i="163"/>
  <c r="D21" i="163"/>
  <c r="I21" i="163" s="1"/>
  <c r="D20" i="163"/>
  <c r="I20" i="163"/>
  <c r="F20" i="163"/>
  <c r="D19" i="163"/>
  <c r="D18" i="163"/>
  <c r="I18" i="163"/>
  <c r="J18" i="163" s="1"/>
  <c r="F18" i="163"/>
  <c r="D17" i="163"/>
  <c r="I17" i="163"/>
  <c r="F17" i="163"/>
  <c r="D16" i="163"/>
  <c r="F16" i="163" s="1"/>
  <c r="I16" i="163"/>
  <c r="D15" i="163"/>
  <c r="I15" i="163"/>
  <c r="F15" i="163"/>
  <c r="D14" i="163"/>
  <c r="F14" i="163" s="1"/>
  <c r="I14" i="163"/>
  <c r="D13" i="163"/>
  <c r="I13" i="163" s="1"/>
  <c r="J13" i="163" s="1"/>
  <c r="F13" i="163"/>
  <c r="D12" i="163"/>
  <c r="I12" i="163" s="1"/>
  <c r="F12" i="163"/>
  <c r="D11" i="163"/>
  <c r="D10" i="163"/>
  <c r="I10" i="163" s="1"/>
  <c r="J10" i="163" s="1"/>
  <c r="D9" i="163"/>
  <c r="I9" i="163" s="1"/>
  <c r="J9" i="163" s="1"/>
  <c r="F9" i="163"/>
  <c r="D8" i="163"/>
  <c r="I8" i="163" s="1"/>
  <c r="J8" i="163" s="1"/>
  <c r="D7" i="163"/>
  <c r="D6" i="163"/>
  <c r="I6" i="163"/>
  <c r="D5" i="163"/>
  <c r="I5" i="163" s="1"/>
  <c r="H116" i="163"/>
  <c r="H117" i="163"/>
  <c r="H118" i="163"/>
  <c r="H119" i="163"/>
  <c r="H115" i="163"/>
  <c r="H114" i="163"/>
  <c r="H113" i="163"/>
  <c r="H112" i="163"/>
  <c r="H111" i="163"/>
  <c r="H110" i="163"/>
  <c r="H109" i="163"/>
  <c r="H108" i="163"/>
  <c r="H107" i="163"/>
  <c r="H106" i="163"/>
  <c r="H105" i="163"/>
  <c r="H104" i="163"/>
  <c r="H103" i="163"/>
  <c r="H102" i="163"/>
  <c r="J102" i="163" s="1"/>
  <c r="H101" i="163"/>
  <c r="H100" i="163"/>
  <c r="H99" i="163"/>
  <c r="J99" i="163"/>
  <c r="H98" i="163"/>
  <c r="H97" i="163"/>
  <c r="J97" i="163"/>
  <c r="H96" i="163"/>
  <c r="H95" i="163"/>
  <c r="H94" i="163"/>
  <c r="J94" i="163"/>
  <c r="H93" i="163"/>
  <c r="H92" i="163"/>
  <c r="H91" i="163"/>
  <c r="J91" i="163"/>
  <c r="H90" i="163"/>
  <c r="H89" i="163"/>
  <c r="J89" i="163"/>
  <c r="H88" i="163"/>
  <c r="H87" i="163"/>
  <c r="H86" i="163"/>
  <c r="J86" i="163"/>
  <c r="H85" i="163"/>
  <c r="H84" i="163"/>
  <c r="H83" i="163"/>
  <c r="J83" i="163" s="1"/>
  <c r="H82" i="163"/>
  <c r="H81" i="163"/>
  <c r="J81" i="163" s="1"/>
  <c r="H80" i="163"/>
  <c r="J80" i="163"/>
  <c r="H79" i="163"/>
  <c r="J79" i="163"/>
  <c r="H78" i="163"/>
  <c r="J78" i="163"/>
  <c r="H77" i="163"/>
  <c r="H76" i="163"/>
  <c r="J76" i="163"/>
  <c r="H75" i="163"/>
  <c r="J75" i="163"/>
  <c r="H74" i="163"/>
  <c r="H73" i="163"/>
  <c r="J73" i="163"/>
  <c r="H72" i="163"/>
  <c r="H71" i="163"/>
  <c r="H70" i="163"/>
  <c r="J70" i="163" s="1"/>
  <c r="H69" i="163"/>
  <c r="H68" i="163"/>
  <c r="H67" i="163"/>
  <c r="H66" i="163"/>
  <c r="H65" i="163"/>
  <c r="J65" i="163"/>
  <c r="H64" i="163"/>
  <c r="H63" i="163"/>
  <c r="H62" i="163"/>
  <c r="J62" i="163"/>
  <c r="H61" i="163"/>
  <c r="H60" i="163"/>
  <c r="J60" i="163"/>
  <c r="H59" i="163"/>
  <c r="H58" i="163"/>
  <c r="H57" i="163"/>
  <c r="J57" i="163" s="1"/>
  <c r="H56" i="163"/>
  <c r="H55" i="163"/>
  <c r="H54" i="163"/>
  <c r="J54" i="163"/>
  <c r="H53" i="163"/>
  <c r="H52" i="163"/>
  <c r="H51" i="163"/>
  <c r="H50" i="163"/>
  <c r="H49" i="163"/>
  <c r="J49" i="163" s="1"/>
  <c r="H48" i="163"/>
  <c r="J48" i="163" s="1"/>
  <c r="H47" i="163"/>
  <c r="H46" i="163"/>
  <c r="J46" i="163"/>
  <c r="H45" i="163"/>
  <c r="H44" i="163"/>
  <c r="J44" i="163"/>
  <c r="H43" i="163"/>
  <c r="H42" i="163"/>
  <c r="H41" i="163"/>
  <c r="J41" i="163" s="1"/>
  <c r="H40" i="163"/>
  <c r="H39" i="163"/>
  <c r="H38" i="163"/>
  <c r="H37" i="163"/>
  <c r="H36" i="163"/>
  <c r="H35" i="163"/>
  <c r="H34" i="163"/>
  <c r="H33" i="163"/>
  <c r="J33" i="163" s="1"/>
  <c r="H32" i="163"/>
  <c r="J32" i="163" s="1"/>
  <c r="H31" i="163"/>
  <c r="H30" i="163"/>
  <c r="J30" i="163"/>
  <c r="H29" i="163"/>
  <c r="H28" i="163"/>
  <c r="J28" i="163"/>
  <c r="H27" i="163"/>
  <c r="H26" i="163"/>
  <c r="H25" i="163"/>
  <c r="H24" i="163"/>
  <c r="H23" i="163"/>
  <c r="H22" i="163"/>
  <c r="J22" i="163" s="1"/>
  <c r="H21" i="163"/>
  <c r="J21" i="163"/>
  <c r="H20" i="163"/>
  <c r="J20" i="163" s="1"/>
  <c r="H19" i="163"/>
  <c r="H18" i="163"/>
  <c r="H17" i="163"/>
  <c r="J17" i="163" s="1"/>
  <c r="H16" i="163"/>
  <c r="J16" i="163" s="1"/>
  <c r="H15" i="163"/>
  <c r="J15" i="163" s="1"/>
  <c r="H14" i="163"/>
  <c r="J14" i="163"/>
  <c r="H13" i="163"/>
  <c r="H12" i="163"/>
  <c r="J12" i="163"/>
  <c r="H11" i="163"/>
  <c r="H10" i="163"/>
  <c r="H9" i="163"/>
  <c r="H8" i="163"/>
  <c r="H7" i="163"/>
  <c r="H6" i="163"/>
  <c r="J6" i="163" s="1"/>
  <c r="H5" i="163"/>
  <c r="J5" i="163" s="1"/>
  <c r="C106" i="164"/>
  <c r="D70" i="164"/>
  <c r="F70" i="164" s="1"/>
  <c r="D71" i="164"/>
  <c r="I71" i="164" s="1"/>
  <c r="J71" i="164" s="1"/>
  <c r="D72" i="164"/>
  <c r="I72" i="164" s="1"/>
  <c r="J72" i="164" s="1"/>
  <c r="D73" i="164"/>
  <c r="F73" i="164" s="1"/>
  <c r="I73" i="164"/>
  <c r="D74" i="164"/>
  <c r="I74" i="164" s="1"/>
  <c r="D75" i="164"/>
  <c r="I75" i="164" s="1"/>
  <c r="J75" i="164" s="1"/>
  <c r="D76" i="164"/>
  <c r="I76" i="164"/>
  <c r="D77" i="164"/>
  <c r="I77" i="164" s="1"/>
  <c r="D78" i="164"/>
  <c r="I78" i="164"/>
  <c r="D79" i="164"/>
  <c r="I79" i="164" s="1"/>
  <c r="D80" i="164"/>
  <c r="I80" i="164" s="1"/>
  <c r="D81" i="164"/>
  <c r="I81" i="164"/>
  <c r="J81" i="164" s="1"/>
  <c r="D82" i="164"/>
  <c r="D83" i="164"/>
  <c r="D84" i="164"/>
  <c r="I84" i="164"/>
  <c r="D85" i="164"/>
  <c r="I85" i="164" s="1"/>
  <c r="D86" i="164"/>
  <c r="F86" i="164" s="1"/>
  <c r="I86" i="164"/>
  <c r="D87" i="164"/>
  <c r="I87" i="164" s="1"/>
  <c r="D88" i="164"/>
  <c r="I88" i="164" s="1"/>
  <c r="D89" i="164"/>
  <c r="F89" i="164" s="1"/>
  <c r="I89" i="164"/>
  <c r="D90" i="164"/>
  <c r="I90" i="164" s="1"/>
  <c r="D91" i="164"/>
  <c r="I91" i="164"/>
  <c r="J91" i="164" s="1"/>
  <c r="D92" i="164"/>
  <c r="I92" i="164"/>
  <c r="J92" i="164" s="1"/>
  <c r="D93" i="164"/>
  <c r="I93" i="164" s="1"/>
  <c r="D94" i="164"/>
  <c r="I94" i="164"/>
  <c r="D95" i="164"/>
  <c r="I95" i="164" s="1"/>
  <c r="D96" i="164"/>
  <c r="I96" i="164" s="1"/>
  <c r="D97" i="164"/>
  <c r="I97" i="164" s="1"/>
  <c r="J97" i="164" s="1"/>
  <c r="D98" i="164"/>
  <c r="I98" i="164"/>
  <c r="D99" i="164"/>
  <c r="F99" i="164" s="1"/>
  <c r="D100" i="164"/>
  <c r="I100" i="164"/>
  <c r="D101" i="164"/>
  <c r="I101" i="164" s="1"/>
  <c r="D102" i="164"/>
  <c r="F102" i="164" s="1"/>
  <c r="I102" i="164"/>
  <c r="J102" i="164" s="1"/>
  <c r="D103" i="164"/>
  <c r="I103" i="164" s="1"/>
  <c r="D104" i="164"/>
  <c r="I104" i="164" s="1"/>
  <c r="D30" i="164"/>
  <c r="I30" i="164" s="1"/>
  <c r="J30" i="164" s="1"/>
  <c r="D31" i="164"/>
  <c r="I31" i="164" s="1"/>
  <c r="D32" i="164"/>
  <c r="F32" i="164" s="1"/>
  <c r="I32" i="164"/>
  <c r="D33" i="164"/>
  <c r="I33" i="164" s="1"/>
  <c r="J33" i="164" s="1"/>
  <c r="D34" i="164"/>
  <c r="F34" i="164" s="1"/>
  <c r="I34" i="164"/>
  <c r="D35" i="164"/>
  <c r="F35" i="164" s="1"/>
  <c r="D36" i="164"/>
  <c r="I36" i="164"/>
  <c r="J36" i="164" s="1"/>
  <c r="D37" i="164"/>
  <c r="I37" i="164"/>
  <c r="J37" i="164" s="1"/>
  <c r="D38" i="164"/>
  <c r="I38" i="164" s="1"/>
  <c r="J38" i="164" s="1"/>
  <c r="D39" i="164"/>
  <c r="I39" i="164" s="1"/>
  <c r="D40" i="164"/>
  <c r="F40" i="164" s="1"/>
  <c r="I40" i="164"/>
  <c r="D41" i="164"/>
  <c r="I41" i="164"/>
  <c r="D42" i="164"/>
  <c r="I42" i="164"/>
  <c r="D43" i="164"/>
  <c r="I43" i="164" s="1"/>
  <c r="J43" i="164" s="1"/>
  <c r="D44" i="164"/>
  <c r="I44" i="164" s="1"/>
  <c r="J44" i="164" s="1"/>
  <c r="D45" i="164"/>
  <c r="I45" i="164"/>
  <c r="J45" i="164" s="1"/>
  <c r="D46" i="164"/>
  <c r="I46" i="164" s="1"/>
  <c r="J46" i="164" s="1"/>
  <c r="D47" i="164"/>
  <c r="I47" i="164" s="1"/>
  <c r="J47" i="164" s="1"/>
  <c r="D48" i="164"/>
  <c r="F48" i="164" s="1"/>
  <c r="I48" i="164"/>
  <c r="D49" i="164"/>
  <c r="I49" i="164" s="1"/>
  <c r="J49" i="164" s="1"/>
  <c r="D50" i="164"/>
  <c r="F50" i="164" s="1"/>
  <c r="I50" i="164"/>
  <c r="D51" i="164"/>
  <c r="F51" i="164" s="1"/>
  <c r="D52" i="164"/>
  <c r="I52" i="164" s="1"/>
  <c r="J52" i="164" s="1"/>
  <c r="D53" i="164"/>
  <c r="I53" i="164"/>
  <c r="D54" i="164"/>
  <c r="I54" i="164" s="1"/>
  <c r="J54" i="164" s="1"/>
  <c r="D55" i="164"/>
  <c r="I55" i="164" s="1"/>
  <c r="J55" i="164" s="1"/>
  <c r="D56" i="164"/>
  <c r="F56" i="164" s="1"/>
  <c r="I56" i="164"/>
  <c r="D57" i="164"/>
  <c r="I57" i="164" s="1"/>
  <c r="D58" i="164"/>
  <c r="I58" i="164"/>
  <c r="D59" i="164"/>
  <c r="I59" i="164" s="1"/>
  <c r="J59" i="164" s="1"/>
  <c r="D60" i="164"/>
  <c r="D61" i="164"/>
  <c r="I61" i="164"/>
  <c r="J61" i="164" s="1"/>
  <c r="D62" i="164"/>
  <c r="I62" i="164" s="1"/>
  <c r="J62" i="164" s="1"/>
  <c r="D63" i="164"/>
  <c r="I63" i="164" s="1"/>
  <c r="D64" i="164"/>
  <c r="F64" i="164" s="1"/>
  <c r="I64" i="164"/>
  <c r="D65" i="164"/>
  <c r="I65" i="164" s="1"/>
  <c r="J65" i="164" s="1"/>
  <c r="D66" i="164"/>
  <c r="F66" i="164" s="1"/>
  <c r="I66" i="164"/>
  <c r="D67" i="164"/>
  <c r="F67" i="164" s="1"/>
  <c r="D68" i="164"/>
  <c r="I68" i="164"/>
  <c r="D69" i="164"/>
  <c r="I69" i="164"/>
  <c r="F103" i="164"/>
  <c r="F101" i="164"/>
  <c r="F100" i="164"/>
  <c r="F98" i="164"/>
  <c r="F95" i="164"/>
  <c r="F94" i="164"/>
  <c r="F93" i="164"/>
  <c r="F92" i="164"/>
  <c r="F90" i="164"/>
  <c r="F88" i="164"/>
  <c r="F87" i="164"/>
  <c r="F85" i="164"/>
  <c r="F84" i="164"/>
  <c r="F81" i="164"/>
  <c r="F80" i="164"/>
  <c r="F78" i="164"/>
  <c r="F77" i="164"/>
  <c r="F76" i="164"/>
  <c r="F75" i="164"/>
  <c r="F74" i="164"/>
  <c r="F72" i="164"/>
  <c r="F71" i="164"/>
  <c r="F69" i="164"/>
  <c r="F65" i="164"/>
  <c r="F63" i="164"/>
  <c r="F62" i="164"/>
  <c r="F61" i="164"/>
  <c r="F59" i="164"/>
  <c r="F58" i="164"/>
  <c r="F57" i="164"/>
  <c r="F55" i="164"/>
  <c r="F54" i="164"/>
  <c r="F53" i="164"/>
  <c r="F49" i="164"/>
  <c r="F47" i="164"/>
  <c r="F46" i="164"/>
  <c r="F45" i="164"/>
  <c r="F43" i="164"/>
  <c r="F42" i="164"/>
  <c r="F41" i="164"/>
  <c r="F39" i="164"/>
  <c r="F38" i="164"/>
  <c r="F37" i="164"/>
  <c r="F33" i="164"/>
  <c r="F31" i="164"/>
  <c r="F30" i="164"/>
  <c r="D29" i="164"/>
  <c r="F29" i="164" s="1"/>
  <c r="I29" i="164"/>
  <c r="J29" i="164" s="1"/>
  <c r="D28" i="164"/>
  <c r="D27" i="164"/>
  <c r="I27" i="164" s="1"/>
  <c r="J27" i="164" s="1"/>
  <c r="F27" i="164"/>
  <c r="D26" i="164"/>
  <c r="I26" i="164" s="1"/>
  <c r="D25" i="164"/>
  <c r="I25" i="164"/>
  <c r="F25" i="164"/>
  <c r="D24" i="164"/>
  <c r="I24" i="164"/>
  <c r="J24" i="164" s="1"/>
  <c r="F24" i="164"/>
  <c r="D23" i="164"/>
  <c r="F23" i="164" s="1"/>
  <c r="I23" i="164"/>
  <c r="J23" i="164" s="1"/>
  <c r="D22" i="164"/>
  <c r="F22" i="164" s="1"/>
  <c r="I22" i="164"/>
  <c r="D21" i="164"/>
  <c r="F21" i="164" s="1"/>
  <c r="I21" i="164"/>
  <c r="D20" i="164"/>
  <c r="I20" i="164"/>
  <c r="F20" i="164"/>
  <c r="D19" i="164"/>
  <c r="I19" i="164" s="1"/>
  <c r="J19" i="164" s="1"/>
  <c r="F19" i="164"/>
  <c r="D18" i="164"/>
  <c r="F18" i="164" s="1"/>
  <c r="D17" i="164"/>
  <c r="I17" i="164" s="1"/>
  <c r="J17" i="164" s="1"/>
  <c r="F17" i="164"/>
  <c r="D16" i="164"/>
  <c r="I16" i="164"/>
  <c r="F16" i="164"/>
  <c r="D15" i="164"/>
  <c r="I15" i="164" s="1"/>
  <c r="J15" i="164" s="1"/>
  <c r="F15" i="164"/>
  <c r="D14" i="164"/>
  <c r="I14" i="164" s="1"/>
  <c r="J14" i="164" s="1"/>
  <c r="D13" i="164"/>
  <c r="F13" i="164" s="1"/>
  <c r="D12" i="164"/>
  <c r="D11" i="164"/>
  <c r="I11" i="164" s="1"/>
  <c r="J11" i="164" s="1"/>
  <c r="F11" i="164"/>
  <c r="D10" i="164"/>
  <c r="I10" i="164" s="1"/>
  <c r="D9" i="164"/>
  <c r="I9" i="164"/>
  <c r="F9" i="164"/>
  <c r="D8" i="164"/>
  <c r="I8" i="164"/>
  <c r="J8" i="164" s="1"/>
  <c r="F8" i="164"/>
  <c r="D7" i="164"/>
  <c r="I7" i="164"/>
  <c r="D6" i="164"/>
  <c r="F6" i="164" s="1"/>
  <c r="I6" i="164"/>
  <c r="D5" i="164"/>
  <c r="F5" i="164" s="1"/>
  <c r="I5" i="164"/>
  <c r="H116" i="164"/>
  <c r="H117" i="164"/>
  <c r="H118" i="164"/>
  <c r="H119" i="164"/>
  <c r="H115" i="164"/>
  <c r="H114" i="164"/>
  <c r="H113" i="164"/>
  <c r="H112" i="164"/>
  <c r="H111" i="164"/>
  <c r="H110" i="164"/>
  <c r="H109" i="164"/>
  <c r="H108" i="164"/>
  <c r="H107" i="164"/>
  <c r="H106" i="164"/>
  <c r="H105" i="164"/>
  <c r="H104" i="164"/>
  <c r="J104" i="164" s="1"/>
  <c r="H103" i="164"/>
  <c r="J103" i="164"/>
  <c r="H102" i="164"/>
  <c r="H101" i="164"/>
  <c r="J101" i="164"/>
  <c r="H100" i="164"/>
  <c r="J100" i="164"/>
  <c r="H99" i="164"/>
  <c r="H98" i="164"/>
  <c r="J98" i="164"/>
  <c r="H97" i="164"/>
  <c r="H96" i="164"/>
  <c r="J96" i="164" s="1"/>
  <c r="H95" i="164"/>
  <c r="J95" i="164" s="1"/>
  <c r="H94" i="164"/>
  <c r="J94" i="164" s="1"/>
  <c r="H93" i="164"/>
  <c r="J93" i="164"/>
  <c r="H92" i="164"/>
  <c r="H91" i="164"/>
  <c r="H90" i="164"/>
  <c r="J90" i="164"/>
  <c r="H89" i="164"/>
  <c r="J89" i="164" s="1"/>
  <c r="H88" i="164"/>
  <c r="J88" i="164" s="1"/>
  <c r="H87" i="164"/>
  <c r="J87" i="164"/>
  <c r="H86" i="164"/>
  <c r="J86" i="164"/>
  <c r="H85" i="164"/>
  <c r="J85" i="164"/>
  <c r="H84" i="164"/>
  <c r="J84" i="164"/>
  <c r="H83" i="164"/>
  <c r="H82" i="164"/>
  <c r="H81" i="164"/>
  <c r="H80" i="164"/>
  <c r="J80" i="164" s="1"/>
  <c r="H79" i="164"/>
  <c r="J79" i="164" s="1"/>
  <c r="H78" i="164"/>
  <c r="J78" i="164" s="1"/>
  <c r="H77" i="164"/>
  <c r="J77" i="164"/>
  <c r="H76" i="164"/>
  <c r="J76" i="164" s="1"/>
  <c r="H75" i="164"/>
  <c r="H74" i="164"/>
  <c r="J74" i="164"/>
  <c r="H73" i="164"/>
  <c r="H72" i="164"/>
  <c r="H71" i="164"/>
  <c r="H70" i="164"/>
  <c r="H69" i="164"/>
  <c r="J69" i="164"/>
  <c r="H68" i="164"/>
  <c r="J68" i="164"/>
  <c r="H67" i="164"/>
  <c r="H66" i="164"/>
  <c r="J66" i="164"/>
  <c r="H65" i="164"/>
  <c r="H64" i="164"/>
  <c r="J64" i="164" s="1"/>
  <c r="H63" i="164"/>
  <c r="H62" i="164"/>
  <c r="H61" i="164"/>
  <c r="H60" i="164"/>
  <c r="H59" i="164"/>
  <c r="H58" i="164"/>
  <c r="J58" i="164" s="1"/>
  <c r="H57" i="164"/>
  <c r="H56" i="164"/>
  <c r="J56" i="164" s="1"/>
  <c r="H55" i="164"/>
  <c r="H54" i="164"/>
  <c r="H53" i="164"/>
  <c r="J53" i="164"/>
  <c r="H52" i="164"/>
  <c r="H51" i="164"/>
  <c r="H50" i="164"/>
  <c r="J50" i="164"/>
  <c r="H49" i="164"/>
  <c r="H48" i="164"/>
  <c r="J48" i="164" s="1"/>
  <c r="H47" i="164"/>
  <c r="H46" i="164"/>
  <c r="H45" i="164"/>
  <c r="H44" i="164"/>
  <c r="H43" i="164"/>
  <c r="H42" i="164"/>
  <c r="J42" i="164" s="1"/>
  <c r="H41" i="164"/>
  <c r="J41" i="164" s="1"/>
  <c r="H40" i="164"/>
  <c r="J40" i="164" s="1"/>
  <c r="H39" i="164"/>
  <c r="J39" i="164"/>
  <c r="H38" i="164"/>
  <c r="H37" i="164"/>
  <c r="H36" i="164"/>
  <c r="H35" i="164"/>
  <c r="H34" i="164"/>
  <c r="J34" i="164"/>
  <c r="H33" i="164"/>
  <c r="H32" i="164"/>
  <c r="J32" i="164" s="1"/>
  <c r="H31" i="164"/>
  <c r="H30" i="164"/>
  <c r="H29" i="164"/>
  <c r="H28" i="164"/>
  <c r="H27" i="164"/>
  <c r="H26" i="164"/>
  <c r="H25" i="164"/>
  <c r="J25" i="164" s="1"/>
  <c r="H24" i="164"/>
  <c r="H23" i="164"/>
  <c r="H22" i="164"/>
  <c r="J22" i="164"/>
  <c r="H21" i="164"/>
  <c r="J21" i="164"/>
  <c r="H20" i="164"/>
  <c r="J20" i="164"/>
  <c r="H19" i="164"/>
  <c r="H18" i="164"/>
  <c r="H17" i="164"/>
  <c r="H16" i="164"/>
  <c r="J16" i="164" s="1"/>
  <c r="H15" i="164"/>
  <c r="H14" i="164"/>
  <c r="H13" i="164"/>
  <c r="H12" i="164"/>
  <c r="H11" i="164"/>
  <c r="H10" i="164"/>
  <c r="J10" i="164"/>
  <c r="H9" i="164"/>
  <c r="J9" i="164" s="1"/>
  <c r="H8" i="164"/>
  <c r="H7" i="164"/>
  <c r="J7" i="164"/>
  <c r="H6" i="164"/>
  <c r="J6" i="164"/>
  <c r="H5" i="164"/>
  <c r="J5" i="164"/>
  <c r="C106" i="165"/>
  <c r="D105" i="165" s="1"/>
  <c r="C107" i="165"/>
  <c r="D70" i="165"/>
  <c r="I70" i="165"/>
  <c r="D71" i="165"/>
  <c r="I71" i="165"/>
  <c r="D72" i="165"/>
  <c r="I72" i="165"/>
  <c r="D73" i="165"/>
  <c r="I73" i="165"/>
  <c r="D74" i="165"/>
  <c r="F74" i="165" s="1"/>
  <c r="D75" i="165"/>
  <c r="I75" i="165"/>
  <c r="D76" i="165"/>
  <c r="D77" i="165"/>
  <c r="D78" i="165"/>
  <c r="I78" i="165"/>
  <c r="D79" i="165"/>
  <c r="I79" i="165"/>
  <c r="D80" i="165"/>
  <c r="I80" i="165"/>
  <c r="D81" i="165"/>
  <c r="I81" i="165"/>
  <c r="D82" i="165"/>
  <c r="I82" i="165" s="1"/>
  <c r="D83" i="165"/>
  <c r="I83" i="165"/>
  <c r="D84" i="165"/>
  <c r="D85" i="165"/>
  <c r="D86" i="165"/>
  <c r="I86" i="165"/>
  <c r="D87" i="165"/>
  <c r="I87" i="165"/>
  <c r="D88" i="165"/>
  <c r="I88" i="165"/>
  <c r="D89" i="165"/>
  <c r="I89" i="165"/>
  <c r="D90" i="165"/>
  <c r="F90" i="165" s="1"/>
  <c r="D91" i="165"/>
  <c r="I91" i="165"/>
  <c r="D92" i="165"/>
  <c r="D93" i="165"/>
  <c r="D94" i="165"/>
  <c r="I94" i="165"/>
  <c r="D95" i="165"/>
  <c r="I95" i="165"/>
  <c r="D96" i="165"/>
  <c r="I96" i="165"/>
  <c r="D97" i="165"/>
  <c r="I97" i="165"/>
  <c r="D98" i="165"/>
  <c r="I98" i="165" s="1"/>
  <c r="D99" i="165"/>
  <c r="I99" i="165"/>
  <c r="D100" i="165"/>
  <c r="D101" i="165"/>
  <c r="D102" i="165"/>
  <c r="I102" i="165"/>
  <c r="D103" i="165"/>
  <c r="I103" i="165"/>
  <c r="D104" i="165"/>
  <c r="I104" i="165"/>
  <c r="D30" i="165"/>
  <c r="I30" i="165"/>
  <c r="D31" i="165"/>
  <c r="D32" i="165"/>
  <c r="I32" i="165"/>
  <c r="D33" i="165"/>
  <c r="I33" i="165" s="1"/>
  <c r="J33" i="165" s="1"/>
  <c r="D34" i="165"/>
  <c r="D35" i="165"/>
  <c r="I35" i="165"/>
  <c r="D36" i="165"/>
  <c r="I36" i="165" s="1"/>
  <c r="D37" i="165"/>
  <c r="I37" i="165" s="1"/>
  <c r="D38" i="165"/>
  <c r="F38" i="165" s="1"/>
  <c r="I38" i="165"/>
  <c r="D39" i="165"/>
  <c r="I39" i="165" s="1"/>
  <c r="D40" i="165"/>
  <c r="I40" i="165"/>
  <c r="D41" i="165"/>
  <c r="I41" i="165" s="1"/>
  <c r="D42" i="165"/>
  <c r="D43" i="165"/>
  <c r="F43" i="165" s="1"/>
  <c r="I43" i="165"/>
  <c r="D44" i="165"/>
  <c r="I44" i="165" s="1"/>
  <c r="D45" i="165"/>
  <c r="I45" i="165" s="1"/>
  <c r="D46" i="165"/>
  <c r="I46" i="165"/>
  <c r="D47" i="165"/>
  <c r="D48" i="165"/>
  <c r="I48" i="165"/>
  <c r="D49" i="165"/>
  <c r="I49" i="165" s="1"/>
  <c r="D50" i="165"/>
  <c r="F50" i="165" s="1"/>
  <c r="I50" i="165"/>
  <c r="D51" i="165"/>
  <c r="F51" i="165" s="1"/>
  <c r="I51" i="165"/>
  <c r="D52" i="165"/>
  <c r="I52" i="165" s="1"/>
  <c r="J52" i="165" s="1"/>
  <c r="D53" i="165"/>
  <c r="I53" i="165" s="1"/>
  <c r="J53" i="165" s="1"/>
  <c r="D54" i="165"/>
  <c r="F54" i="165" s="1"/>
  <c r="I54" i="165"/>
  <c r="J54" i="165" s="1"/>
  <c r="D55" i="165"/>
  <c r="I55" i="165" s="1"/>
  <c r="D56" i="165"/>
  <c r="I56" i="165"/>
  <c r="D57" i="165"/>
  <c r="I57" i="165" s="1"/>
  <c r="D58" i="165"/>
  <c r="F58" i="165" s="1"/>
  <c r="I58" i="165"/>
  <c r="D59" i="165"/>
  <c r="F59" i="165" s="1"/>
  <c r="I59" i="165"/>
  <c r="D60" i="165"/>
  <c r="I60" i="165" s="1"/>
  <c r="D61" i="165"/>
  <c r="I61" i="165" s="1"/>
  <c r="D62" i="165"/>
  <c r="I62" i="165"/>
  <c r="D63" i="165"/>
  <c r="D64" i="165"/>
  <c r="I64" i="165"/>
  <c r="D65" i="165"/>
  <c r="I65" i="165" s="1"/>
  <c r="J65" i="165" s="1"/>
  <c r="D66" i="165"/>
  <c r="F66" i="165" s="1"/>
  <c r="D67" i="165"/>
  <c r="F67" i="165" s="1"/>
  <c r="I67" i="165"/>
  <c r="D68" i="165"/>
  <c r="I68" i="165" s="1"/>
  <c r="D69" i="165"/>
  <c r="I69" i="165" s="1"/>
  <c r="F104" i="165"/>
  <c r="F103" i="165"/>
  <c r="F102" i="165"/>
  <c r="F99" i="165"/>
  <c r="F97" i="165"/>
  <c r="F96" i="165"/>
  <c r="F95" i="165"/>
  <c r="F94" i="165"/>
  <c r="F91" i="165"/>
  <c r="F89" i="165"/>
  <c r="F88" i="165"/>
  <c r="F87" i="165"/>
  <c r="F86" i="165"/>
  <c r="F83" i="165"/>
  <c r="F81" i="165"/>
  <c r="F80" i="165"/>
  <c r="F79" i="165"/>
  <c r="F78" i="165"/>
  <c r="F75" i="165"/>
  <c r="F73" i="165"/>
  <c r="F72" i="165"/>
  <c r="F71" i="165"/>
  <c r="F70" i="165"/>
  <c r="F69" i="165"/>
  <c r="F68" i="165"/>
  <c r="F65" i="165"/>
  <c r="F64" i="165"/>
  <c r="F62" i="165"/>
  <c r="F61" i="165"/>
  <c r="F60" i="165"/>
  <c r="F57" i="165"/>
  <c r="F56" i="165"/>
  <c r="F55" i="165"/>
  <c r="F53" i="165"/>
  <c r="F52" i="165"/>
  <c r="F49" i="165"/>
  <c r="F48" i="165"/>
  <c r="F46" i="165"/>
  <c r="F45" i="165"/>
  <c r="F44" i="165"/>
  <c r="F41" i="165"/>
  <c r="F40" i="165"/>
  <c r="F39" i="165"/>
  <c r="F37" i="165"/>
  <c r="F36" i="165"/>
  <c r="F35" i="165"/>
  <c r="F33" i="165"/>
  <c r="F32" i="165"/>
  <c r="F30" i="165"/>
  <c r="D29" i="165"/>
  <c r="I29" i="165" s="1"/>
  <c r="F29" i="165"/>
  <c r="D28" i="165"/>
  <c r="I28" i="165"/>
  <c r="F28" i="165"/>
  <c r="D27" i="165"/>
  <c r="D26" i="165"/>
  <c r="I26" i="165" s="1"/>
  <c r="D25" i="165"/>
  <c r="F25" i="165" s="1"/>
  <c r="D24" i="165"/>
  <c r="D23" i="165"/>
  <c r="I23" i="165" s="1"/>
  <c r="J23" i="165" s="1"/>
  <c r="F23" i="165"/>
  <c r="D22" i="165"/>
  <c r="I22" i="165"/>
  <c r="D21" i="165"/>
  <c r="I21" i="165"/>
  <c r="F21" i="165"/>
  <c r="D20" i="165"/>
  <c r="I20" i="165"/>
  <c r="F20" i="165"/>
  <c r="D19" i="165"/>
  <c r="F19" i="165" s="1"/>
  <c r="I19" i="165"/>
  <c r="D18" i="165"/>
  <c r="F18" i="165" s="1"/>
  <c r="I18" i="165"/>
  <c r="D17" i="165"/>
  <c r="I17" i="165"/>
  <c r="J17" i="165" s="1"/>
  <c r="F17" i="165"/>
  <c r="D16" i="165"/>
  <c r="I16" i="165"/>
  <c r="F16" i="165"/>
  <c r="D15" i="165"/>
  <c r="I15" i="165" s="1"/>
  <c r="F15" i="165"/>
  <c r="D14" i="165"/>
  <c r="F14" i="165"/>
  <c r="D13" i="165"/>
  <c r="I13" i="165" s="1"/>
  <c r="F13" i="165"/>
  <c r="D12" i="165"/>
  <c r="I12" i="165"/>
  <c r="F12" i="165"/>
  <c r="D11" i="165"/>
  <c r="D10" i="165"/>
  <c r="I10" i="165" s="1"/>
  <c r="D9" i="165"/>
  <c r="F9" i="165" s="1"/>
  <c r="I9" i="165"/>
  <c r="D8" i="165"/>
  <c r="D7" i="165"/>
  <c r="I7" i="165" s="1"/>
  <c r="F7" i="165"/>
  <c r="D6" i="165"/>
  <c r="I6" i="165"/>
  <c r="J6" i="165" s="1"/>
  <c r="D5" i="165"/>
  <c r="I5" i="165"/>
  <c r="F5" i="165"/>
  <c r="H116" i="165"/>
  <c r="H117" i="165"/>
  <c r="H118" i="165"/>
  <c r="H119" i="165"/>
  <c r="H115" i="165"/>
  <c r="H114" i="165"/>
  <c r="H113" i="165"/>
  <c r="H112" i="165"/>
  <c r="H111" i="165"/>
  <c r="H110" i="165"/>
  <c r="H109" i="165"/>
  <c r="H108" i="165"/>
  <c r="H107" i="165"/>
  <c r="H106" i="165"/>
  <c r="H105" i="165"/>
  <c r="H104" i="165"/>
  <c r="J104" i="165"/>
  <c r="H103" i="165"/>
  <c r="J103" i="165" s="1"/>
  <c r="H102" i="165"/>
  <c r="J102" i="165"/>
  <c r="H101" i="165"/>
  <c r="H100" i="165"/>
  <c r="H99" i="165"/>
  <c r="J99" i="165" s="1"/>
  <c r="H98" i="165"/>
  <c r="J98" i="165" s="1"/>
  <c r="H97" i="165"/>
  <c r="J97" i="165" s="1"/>
  <c r="H96" i="165"/>
  <c r="J96" i="165" s="1"/>
  <c r="H95" i="165"/>
  <c r="J95" i="165" s="1"/>
  <c r="H94" i="165"/>
  <c r="J94" i="165"/>
  <c r="H93" i="165"/>
  <c r="H92" i="165"/>
  <c r="H91" i="165"/>
  <c r="J91" i="165"/>
  <c r="H90" i="165"/>
  <c r="H89" i="165"/>
  <c r="J89" i="165"/>
  <c r="H88" i="165"/>
  <c r="J88" i="165"/>
  <c r="H87" i="165"/>
  <c r="J87" i="165" s="1"/>
  <c r="H86" i="165"/>
  <c r="J86" i="165"/>
  <c r="H85" i="165"/>
  <c r="H84" i="165"/>
  <c r="H83" i="165"/>
  <c r="J83" i="165" s="1"/>
  <c r="H82" i="165"/>
  <c r="J82" i="165" s="1"/>
  <c r="H81" i="165"/>
  <c r="J81" i="165" s="1"/>
  <c r="H80" i="165"/>
  <c r="H79" i="165"/>
  <c r="J79" i="165" s="1"/>
  <c r="H78" i="165"/>
  <c r="J78" i="165"/>
  <c r="H77" i="165"/>
  <c r="H76" i="165"/>
  <c r="H75" i="165"/>
  <c r="J75" i="165"/>
  <c r="H74" i="165"/>
  <c r="H73" i="165"/>
  <c r="J73" i="165" s="1"/>
  <c r="H72" i="165"/>
  <c r="J72" i="165"/>
  <c r="H71" i="165"/>
  <c r="J71" i="165" s="1"/>
  <c r="H70" i="165"/>
  <c r="J70" i="165"/>
  <c r="H69" i="165"/>
  <c r="J69" i="165" s="1"/>
  <c r="H68" i="165"/>
  <c r="J68" i="165"/>
  <c r="H67" i="165"/>
  <c r="J67" i="165" s="1"/>
  <c r="H66" i="165"/>
  <c r="H65" i="165"/>
  <c r="H64" i="165"/>
  <c r="J64" i="165" s="1"/>
  <c r="H63" i="165"/>
  <c r="H62" i="165"/>
  <c r="J62" i="165"/>
  <c r="H61" i="165"/>
  <c r="J61" i="165" s="1"/>
  <c r="H60" i="165"/>
  <c r="J60" i="165"/>
  <c r="H59" i="165"/>
  <c r="J59" i="165"/>
  <c r="H58" i="165"/>
  <c r="J58" i="165"/>
  <c r="H57" i="165"/>
  <c r="J57" i="165" s="1"/>
  <c r="H56" i="165"/>
  <c r="J56" i="165"/>
  <c r="H55" i="165"/>
  <c r="J55" i="165" s="1"/>
  <c r="H54" i="165"/>
  <c r="H53" i="165"/>
  <c r="H52" i="165"/>
  <c r="H51" i="165"/>
  <c r="H50" i="165"/>
  <c r="J50" i="165" s="1"/>
  <c r="H49" i="165"/>
  <c r="J49" i="165" s="1"/>
  <c r="H48" i="165"/>
  <c r="J48" i="165" s="1"/>
  <c r="H47" i="165"/>
  <c r="H46" i="165"/>
  <c r="J46" i="165" s="1"/>
  <c r="H45" i="165"/>
  <c r="J45" i="165" s="1"/>
  <c r="H44" i="165"/>
  <c r="J44" i="165"/>
  <c r="H43" i="165"/>
  <c r="J43" i="165"/>
  <c r="H42" i="165"/>
  <c r="H41" i="165"/>
  <c r="J41" i="165" s="1"/>
  <c r="H40" i="165"/>
  <c r="J40" i="165"/>
  <c r="H39" i="165"/>
  <c r="J39" i="165" s="1"/>
  <c r="H38" i="165"/>
  <c r="J38" i="165"/>
  <c r="H37" i="165"/>
  <c r="J37" i="165" s="1"/>
  <c r="H36" i="165"/>
  <c r="J36" i="165"/>
  <c r="H35" i="165"/>
  <c r="J35" i="165" s="1"/>
  <c r="H34" i="165"/>
  <c r="H33" i="165"/>
  <c r="H32" i="165"/>
  <c r="J32" i="165" s="1"/>
  <c r="H31" i="165"/>
  <c r="H30" i="165"/>
  <c r="J30" i="165" s="1"/>
  <c r="H29" i="165"/>
  <c r="H28" i="165"/>
  <c r="J28" i="165"/>
  <c r="H27" i="165"/>
  <c r="H26" i="165"/>
  <c r="J26" i="165"/>
  <c r="H25" i="165"/>
  <c r="H24" i="165"/>
  <c r="H23" i="165"/>
  <c r="H22" i="165"/>
  <c r="J22" i="165"/>
  <c r="H21" i="165"/>
  <c r="J21" i="165" s="1"/>
  <c r="H20" i="165"/>
  <c r="J20" i="165"/>
  <c r="H19" i="165"/>
  <c r="J19" i="165" s="1"/>
  <c r="H18" i="165"/>
  <c r="J18" i="165" s="1"/>
  <c r="H17" i="165"/>
  <c r="H16" i="165"/>
  <c r="J16" i="165" s="1"/>
  <c r="H15" i="165"/>
  <c r="J15" i="165" s="1"/>
  <c r="H14" i="165"/>
  <c r="H13" i="165"/>
  <c r="J13" i="165" s="1"/>
  <c r="H12" i="165"/>
  <c r="J12" i="165"/>
  <c r="H11" i="165"/>
  <c r="H10" i="165"/>
  <c r="J10" i="165"/>
  <c r="H9" i="165"/>
  <c r="J9" i="165" s="1"/>
  <c r="H8" i="165"/>
  <c r="H7" i="165"/>
  <c r="J7" i="165" s="1"/>
  <c r="H6" i="165"/>
  <c r="H5" i="165"/>
  <c r="J5" i="165" s="1"/>
  <c r="D70" i="166"/>
  <c r="I70" i="166"/>
  <c r="J70" i="166" s="1"/>
  <c r="D71" i="166"/>
  <c r="F71" i="166" s="1"/>
  <c r="D72" i="166"/>
  <c r="I72" i="166"/>
  <c r="J72" i="166" s="1"/>
  <c r="D73" i="166"/>
  <c r="I73" i="166" s="1"/>
  <c r="D74" i="166"/>
  <c r="I74" i="166"/>
  <c r="D75" i="166"/>
  <c r="I75" i="166"/>
  <c r="D76" i="166"/>
  <c r="D77" i="166"/>
  <c r="F77" i="166" s="1"/>
  <c r="I77" i="166"/>
  <c r="D78" i="166"/>
  <c r="I78" i="166"/>
  <c r="J78" i="166" s="1"/>
  <c r="D79" i="166"/>
  <c r="I79" i="166"/>
  <c r="J79" i="166" s="1"/>
  <c r="D80" i="166"/>
  <c r="I80" i="166"/>
  <c r="D81" i="166"/>
  <c r="I81" i="166" s="1"/>
  <c r="D82" i="166"/>
  <c r="I82" i="166"/>
  <c r="D83" i="166"/>
  <c r="I83" i="166"/>
  <c r="D84" i="166"/>
  <c r="D85" i="166"/>
  <c r="F85" i="166" s="1"/>
  <c r="I85" i="166"/>
  <c r="D86" i="166"/>
  <c r="I86" i="166"/>
  <c r="D87" i="166"/>
  <c r="F87" i="166" s="1"/>
  <c r="I87" i="166"/>
  <c r="J87" i="166" s="1"/>
  <c r="D88" i="166"/>
  <c r="I88" i="166"/>
  <c r="J88" i="166" s="1"/>
  <c r="D89" i="166"/>
  <c r="I89" i="166" s="1"/>
  <c r="D90" i="166"/>
  <c r="I90" i="166"/>
  <c r="D91" i="166"/>
  <c r="I91" i="166"/>
  <c r="D92" i="166"/>
  <c r="D93" i="166"/>
  <c r="F93" i="166" s="1"/>
  <c r="I93" i="166"/>
  <c r="D94" i="166"/>
  <c r="I94" i="166"/>
  <c r="D95" i="166"/>
  <c r="I95" i="166" s="1"/>
  <c r="J95" i="166" s="1"/>
  <c r="D96" i="166"/>
  <c r="I96" i="166"/>
  <c r="J96" i="166" s="1"/>
  <c r="D97" i="166"/>
  <c r="I97" i="166" s="1"/>
  <c r="D98" i="166"/>
  <c r="I98" i="166"/>
  <c r="D99" i="166"/>
  <c r="I99" i="166"/>
  <c r="D100" i="166"/>
  <c r="D101" i="166"/>
  <c r="F101" i="166" s="1"/>
  <c r="I101" i="166"/>
  <c r="D102" i="166"/>
  <c r="I102" i="166"/>
  <c r="D103" i="166"/>
  <c r="F103" i="166" s="1"/>
  <c r="I103" i="166"/>
  <c r="D104" i="166"/>
  <c r="I104" i="166"/>
  <c r="J104" i="166" s="1"/>
  <c r="D105" i="166"/>
  <c r="I105" i="166" s="1"/>
  <c r="D106" i="166"/>
  <c r="I106" i="166"/>
  <c r="D107" i="166"/>
  <c r="I107" i="166"/>
  <c r="D108" i="166"/>
  <c r="D109" i="166"/>
  <c r="F109" i="166" s="1"/>
  <c r="I109" i="166"/>
  <c r="D110" i="166"/>
  <c r="I110" i="166"/>
  <c r="D111" i="166"/>
  <c r="I111" i="166" s="1"/>
  <c r="J111" i="166" s="1"/>
  <c r="D112" i="166"/>
  <c r="I112" i="166"/>
  <c r="D113" i="166"/>
  <c r="I113" i="166" s="1"/>
  <c r="D114" i="166"/>
  <c r="I114" i="166"/>
  <c r="D115" i="166"/>
  <c r="I115" i="166"/>
  <c r="J115" i="166" s="1"/>
  <c r="D116" i="166"/>
  <c r="D30" i="166"/>
  <c r="I30" i="166"/>
  <c r="D31" i="166"/>
  <c r="I31" i="166" s="1"/>
  <c r="D32" i="166"/>
  <c r="I32" i="166"/>
  <c r="D33" i="166"/>
  <c r="I33" i="166"/>
  <c r="D34" i="166"/>
  <c r="D35" i="166"/>
  <c r="I35" i="166"/>
  <c r="D36" i="166"/>
  <c r="I36" i="166"/>
  <c r="D37" i="166"/>
  <c r="D38" i="166"/>
  <c r="I38" i="166"/>
  <c r="D39" i="166"/>
  <c r="I39" i="166" s="1"/>
  <c r="D40" i="166"/>
  <c r="I40" i="166"/>
  <c r="D41" i="166"/>
  <c r="F41" i="166" s="1"/>
  <c r="I41" i="166"/>
  <c r="D42" i="166"/>
  <c r="D43" i="166"/>
  <c r="I43" i="166"/>
  <c r="D44" i="166"/>
  <c r="I44" i="166"/>
  <c r="D45" i="166"/>
  <c r="D46" i="166"/>
  <c r="I46" i="166"/>
  <c r="D47" i="166"/>
  <c r="I47" i="166" s="1"/>
  <c r="D48" i="166"/>
  <c r="I48" i="166"/>
  <c r="D49" i="166"/>
  <c r="I49" i="166"/>
  <c r="D50" i="166"/>
  <c r="D51" i="166"/>
  <c r="I51" i="166"/>
  <c r="D52" i="166"/>
  <c r="I52" i="166"/>
  <c r="D53" i="166"/>
  <c r="I53" i="166" s="1"/>
  <c r="J53" i="166" s="1"/>
  <c r="D54" i="166"/>
  <c r="I54" i="166"/>
  <c r="D55" i="166"/>
  <c r="I55" i="166" s="1"/>
  <c r="J55" i="166" s="1"/>
  <c r="D56" i="166"/>
  <c r="I56" i="166"/>
  <c r="D57" i="166"/>
  <c r="F57" i="166" s="1"/>
  <c r="I57" i="166"/>
  <c r="D58" i="166"/>
  <c r="D59" i="166"/>
  <c r="I59" i="166"/>
  <c r="D60" i="166"/>
  <c r="I60" i="166"/>
  <c r="D61" i="166"/>
  <c r="F61" i="166" s="1"/>
  <c r="I61" i="166"/>
  <c r="J61" i="166" s="1"/>
  <c r="D62" i="166"/>
  <c r="I62" i="166"/>
  <c r="D63" i="166"/>
  <c r="I63" i="166" s="1"/>
  <c r="J63" i="166" s="1"/>
  <c r="D64" i="166"/>
  <c r="I64" i="166"/>
  <c r="D65" i="166"/>
  <c r="I65" i="166"/>
  <c r="D66" i="166"/>
  <c r="D67" i="166"/>
  <c r="F67" i="166" s="1"/>
  <c r="I67" i="166"/>
  <c r="D68" i="166"/>
  <c r="I68" i="166"/>
  <c r="D69" i="166"/>
  <c r="I69" i="166"/>
  <c r="K117" i="166"/>
  <c r="F115" i="166"/>
  <c r="F114" i="166"/>
  <c r="F113" i="166"/>
  <c r="F112" i="166"/>
  <c r="F110" i="166"/>
  <c r="F108" i="166"/>
  <c r="F107" i="166"/>
  <c r="F106" i="166"/>
  <c r="F104" i="166"/>
  <c r="F102" i="166"/>
  <c r="F99" i="166"/>
  <c r="F98" i="166"/>
  <c r="F97" i="166"/>
  <c r="F96" i="166"/>
  <c r="F94" i="166"/>
  <c r="F92" i="166"/>
  <c r="F91" i="166"/>
  <c r="F90" i="166"/>
  <c r="F88" i="166"/>
  <c r="F86" i="166"/>
  <c r="F83" i="166"/>
  <c r="F82" i="166"/>
  <c r="F81" i="166"/>
  <c r="F80" i="166"/>
  <c r="F78" i="166"/>
  <c r="F75" i="166"/>
  <c r="F74" i="166"/>
  <c r="F72" i="166"/>
  <c r="F70" i="166"/>
  <c r="F68" i="166"/>
  <c r="F65" i="166"/>
  <c r="F64" i="166"/>
  <c r="F63" i="166"/>
  <c r="F62" i="166"/>
  <c r="F60" i="166"/>
  <c r="F59" i="166"/>
  <c r="F58" i="166"/>
  <c r="F56" i="166"/>
  <c r="F55" i="166"/>
  <c r="F54" i="166"/>
  <c r="F52" i="166"/>
  <c r="F51" i="166"/>
  <c r="F49" i="166"/>
  <c r="F48" i="166"/>
  <c r="F47" i="166"/>
  <c r="F46" i="166"/>
  <c r="F44" i="166"/>
  <c r="F43" i="166"/>
  <c r="F42" i="166"/>
  <c r="F40" i="166"/>
  <c r="F39" i="166"/>
  <c r="F38" i="166"/>
  <c r="F36" i="166"/>
  <c r="F35" i="166"/>
  <c r="F33" i="166"/>
  <c r="F32" i="166"/>
  <c r="F31" i="166"/>
  <c r="F30" i="166"/>
  <c r="D29" i="166"/>
  <c r="I29" i="166"/>
  <c r="J29" i="166" s="1"/>
  <c r="F29" i="166"/>
  <c r="D28" i="166"/>
  <c r="F28" i="166"/>
  <c r="D27" i="166"/>
  <c r="I27" i="166" s="1"/>
  <c r="D26" i="166"/>
  <c r="I26" i="166" s="1"/>
  <c r="F26" i="166"/>
  <c r="D25" i="166"/>
  <c r="D24" i="166"/>
  <c r="I24" i="166" s="1"/>
  <c r="J24" i="166" s="1"/>
  <c r="F24" i="166"/>
  <c r="D23" i="166"/>
  <c r="I23" i="166" s="1"/>
  <c r="J23" i="166" s="1"/>
  <c r="D22" i="166"/>
  <c r="D21" i="166"/>
  <c r="I21" i="166"/>
  <c r="F21" i="166"/>
  <c r="D20" i="166"/>
  <c r="I20" i="166"/>
  <c r="D19" i="166"/>
  <c r="F19" i="166" s="1"/>
  <c r="I19" i="166"/>
  <c r="D18" i="166"/>
  <c r="I18" i="166" s="1"/>
  <c r="J18" i="166" s="1"/>
  <c r="F18" i="166"/>
  <c r="D17" i="166"/>
  <c r="I17" i="166"/>
  <c r="J17" i="166" s="1"/>
  <c r="F17" i="166"/>
  <c r="D16" i="166"/>
  <c r="I16" i="166" s="1"/>
  <c r="F16" i="166"/>
  <c r="D15" i="166"/>
  <c r="I15" i="166"/>
  <c r="F15" i="166"/>
  <c r="D14" i="166"/>
  <c r="I14" i="166" s="1"/>
  <c r="D13" i="166"/>
  <c r="I13" i="166"/>
  <c r="F13" i="166"/>
  <c r="D12" i="166"/>
  <c r="F12" i="166" s="1"/>
  <c r="D11" i="166"/>
  <c r="I11" i="166" s="1"/>
  <c r="D10" i="166"/>
  <c r="I10" i="166" s="1"/>
  <c r="J10" i="166" s="1"/>
  <c r="F10" i="166"/>
  <c r="D9" i="166"/>
  <c r="D8" i="166"/>
  <c r="F8" i="166"/>
  <c r="D7" i="166"/>
  <c r="I7" i="166" s="1"/>
  <c r="J7" i="166" s="1"/>
  <c r="D6" i="166"/>
  <c r="D5" i="166"/>
  <c r="I5" i="166"/>
  <c r="F5" i="166"/>
  <c r="H117" i="166"/>
  <c r="H118" i="166"/>
  <c r="H119" i="166"/>
  <c r="H116" i="166"/>
  <c r="H115" i="166"/>
  <c r="H114" i="166"/>
  <c r="J114" i="166" s="1"/>
  <c r="H113" i="166"/>
  <c r="J113" i="166" s="1"/>
  <c r="H112" i="166"/>
  <c r="H111" i="166"/>
  <c r="H110" i="166"/>
  <c r="H109" i="166"/>
  <c r="J109" i="166"/>
  <c r="H108" i="166"/>
  <c r="H107" i="166"/>
  <c r="J107" i="166" s="1"/>
  <c r="H106" i="166"/>
  <c r="J106" i="166" s="1"/>
  <c r="H105" i="166"/>
  <c r="J105" i="166"/>
  <c r="H104" i="166"/>
  <c r="H103" i="166"/>
  <c r="J103" i="166"/>
  <c r="H102" i="166"/>
  <c r="J102" i="166" s="1"/>
  <c r="H101" i="166"/>
  <c r="J101" i="166"/>
  <c r="H100" i="166"/>
  <c r="H99" i="166"/>
  <c r="J99" i="166" s="1"/>
  <c r="H98" i="166"/>
  <c r="J98" i="166" s="1"/>
  <c r="H97" i="166"/>
  <c r="J97" i="166" s="1"/>
  <c r="H96" i="166"/>
  <c r="H95" i="166"/>
  <c r="H94" i="166"/>
  <c r="H93" i="166"/>
  <c r="J93" i="166"/>
  <c r="H92" i="166"/>
  <c r="H91" i="166"/>
  <c r="J91" i="166" s="1"/>
  <c r="H90" i="166"/>
  <c r="J90" i="166"/>
  <c r="H89" i="166"/>
  <c r="J89" i="166"/>
  <c r="H88" i="166"/>
  <c r="H87" i="166"/>
  <c r="H86" i="166"/>
  <c r="J86" i="166" s="1"/>
  <c r="H85" i="166"/>
  <c r="J85" i="166"/>
  <c r="H84" i="166"/>
  <c r="H83" i="166"/>
  <c r="J83" i="166" s="1"/>
  <c r="H82" i="166"/>
  <c r="J82" i="166" s="1"/>
  <c r="H81" i="166"/>
  <c r="J81" i="166"/>
  <c r="H80" i="166"/>
  <c r="H79" i="166"/>
  <c r="H78" i="166"/>
  <c r="H77" i="166"/>
  <c r="J77" i="166"/>
  <c r="H76" i="166"/>
  <c r="H75" i="166"/>
  <c r="J75" i="166" s="1"/>
  <c r="H74" i="166"/>
  <c r="J74" i="166"/>
  <c r="H73" i="166"/>
  <c r="J73" i="166"/>
  <c r="H72" i="166"/>
  <c r="H71" i="166"/>
  <c r="H70" i="166"/>
  <c r="H69" i="166"/>
  <c r="J69" i="166"/>
  <c r="H68" i="166"/>
  <c r="H67" i="166"/>
  <c r="J67" i="166" s="1"/>
  <c r="H66" i="166"/>
  <c r="H65" i="166"/>
  <c r="J65" i="166"/>
  <c r="H64" i="166"/>
  <c r="J64" i="166" s="1"/>
  <c r="H63" i="166"/>
  <c r="H62" i="166"/>
  <c r="H61" i="166"/>
  <c r="H60" i="166"/>
  <c r="J60" i="166"/>
  <c r="H59" i="166"/>
  <c r="J59" i="166"/>
  <c r="H58" i="166"/>
  <c r="H57" i="166"/>
  <c r="J57" i="166"/>
  <c r="H56" i="166"/>
  <c r="J56" i="166" s="1"/>
  <c r="H55" i="166"/>
  <c r="H54" i="166"/>
  <c r="J54" i="166" s="1"/>
  <c r="H53" i="166"/>
  <c r="H52" i="166"/>
  <c r="H51" i="166"/>
  <c r="J51" i="166" s="1"/>
  <c r="H50" i="166"/>
  <c r="H49" i="166"/>
  <c r="J49" i="166" s="1"/>
  <c r="H48" i="166"/>
  <c r="J48" i="166" s="1"/>
  <c r="H47" i="166"/>
  <c r="J47" i="166"/>
  <c r="H46" i="166"/>
  <c r="H45" i="166"/>
  <c r="H44" i="166"/>
  <c r="J44" i="166" s="1"/>
  <c r="H43" i="166"/>
  <c r="J43" i="166" s="1"/>
  <c r="H42" i="166"/>
  <c r="H41" i="166"/>
  <c r="J41" i="166"/>
  <c r="H40" i="166"/>
  <c r="J40" i="166" s="1"/>
  <c r="H39" i="166"/>
  <c r="J39" i="166"/>
  <c r="H38" i="166"/>
  <c r="J38" i="166"/>
  <c r="H37" i="166"/>
  <c r="H36" i="166"/>
  <c r="H35" i="166"/>
  <c r="J35" i="166" s="1"/>
  <c r="H34" i="166"/>
  <c r="H33" i="166"/>
  <c r="J33" i="166"/>
  <c r="H32" i="166"/>
  <c r="J32" i="166"/>
  <c r="H31" i="166"/>
  <c r="J31" i="166" s="1"/>
  <c r="H30" i="166"/>
  <c r="H29" i="166"/>
  <c r="H28" i="166"/>
  <c r="H27" i="166"/>
  <c r="J27" i="166" s="1"/>
  <c r="H26" i="166"/>
  <c r="J26" i="166"/>
  <c r="H25" i="166"/>
  <c r="H24" i="166"/>
  <c r="H23" i="166"/>
  <c r="H22" i="166"/>
  <c r="H21" i="166"/>
  <c r="J21" i="166" s="1"/>
  <c r="H20" i="166"/>
  <c r="H19" i="166"/>
  <c r="J19" i="166" s="1"/>
  <c r="H18" i="166"/>
  <c r="H17" i="166"/>
  <c r="H16" i="166"/>
  <c r="J16" i="166"/>
  <c r="H15" i="166"/>
  <c r="J15" i="166" s="1"/>
  <c r="H14" i="166"/>
  <c r="H13" i="166"/>
  <c r="J13" i="166"/>
  <c r="H12" i="166"/>
  <c r="H11" i="166"/>
  <c r="J11" i="166"/>
  <c r="H10" i="166"/>
  <c r="H9" i="166"/>
  <c r="H8" i="166"/>
  <c r="H7" i="166"/>
  <c r="H6" i="166"/>
  <c r="H5" i="166"/>
  <c r="J5" i="166"/>
  <c r="D70" i="140"/>
  <c r="I70" i="140" s="1"/>
  <c r="D71" i="140"/>
  <c r="I71" i="140" s="1"/>
  <c r="D72" i="140"/>
  <c r="I72" i="140" s="1"/>
  <c r="D73" i="140"/>
  <c r="D74" i="140"/>
  <c r="I74" i="140"/>
  <c r="J74" i="140" s="1"/>
  <c r="D75" i="140"/>
  <c r="I75" i="140" s="1"/>
  <c r="J75" i="140" s="1"/>
  <c r="D76" i="140"/>
  <c r="I76" i="140" s="1"/>
  <c r="J76" i="140" s="1"/>
  <c r="D77" i="140"/>
  <c r="I77" i="140"/>
  <c r="D78" i="140"/>
  <c r="I78" i="140" s="1"/>
  <c r="D79" i="140"/>
  <c r="I79" i="140" s="1"/>
  <c r="D80" i="140"/>
  <c r="I80" i="140" s="1"/>
  <c r="D81" i="140"/>
  <c r="I81" i="140" s="1"/>
  <c r="D82" i="140"/>
  <c r="F82" i="140" s="1"/>
  <c r="D83" i="140"/>
  <c r="I83" i="140"/>
  <c r="J83" i="140" s="1"/>
  <c r="D84" i="140"/>
  <c r="I84" i="140"/>
  <c r="J84" i="140" s="1"/>
  <c r="D85" i="140"/>
  <c r="I85" i="140" s="1"/>
  <c r="J85" i="140" s="1"/>
  <c r="D86" i="140"/>
  <c r="I86" i="140" s="1"/>
  <c r="D87" i="140"/>
  <c r="I87" i="140" s="1"/>
  <c r="D88" i="140"/>
  <c r="I88" i="140" s="1"/>
  <c r="D89" i="140"/>
  <c r="I89" i="140" s="1"/>
  <c r="D90" i="140"/>
  <c r="I90" i="140"/>
  <c r="D91" i="140"/>
  <c r="I91" i="140"/>
  <c r="D92" i="140"/>
  <c r="F92" i="140" s="1"/>
  <c r="D93" i="140"/>
  <c r="I93" i="140"/>
  <c r="J93" i="140" s="1"/>
  <c r="D94" i="140"/>
  <c r="I94" i="140" s="1"/>
  <c r="D95" i="140"/>
  <c r="D96" i="140"/>
  <c r="I96" i="140" s="1"/>
  <c r="D97" i="140"/>
  <c r="I97" i="140" s="1"/>
  <c r="D98" i="140"/>
  <c r="I98" i="140" s="1"/>
  <c r="J98" i="140" s="1"/>
  <c r="D99" i="140"/>
  <c r="I99" i="140"/>
  <c r="D100" i="140"/>
  <c r="I100" i="140"/>
  <c r="D101" i="140"/>
  <c r="I101" i="140"/>
  <c r="D102" i="140"/>
  <c r="I102" i="140" s="1"/>
  <c r="D103" i="140"/>
  <c r="I103" i="140" s="1"/>
  <c r="J103" i="140" s="1"/>
  <c r="D104" i="140"/>
  <c r="I104" i="140" s="1"/>
  <c r="J104" i="140" s="1"/>
  <c r="D105" i="140"/>
  <c r="I105" i="140"/>
  <c r="J105" i="140" s="1"/>
  <c r="D106" i="140"/>
  <c r="I106" i="140" s="1"/>
  <c r="J106" i="140" s="1"/>
  <c r="D107" i="140"/>
  <c r="I107" i="140" s="1"/>
  <c r="J107" i="140" s="1"/>
  <c r="D108" i="140"/>
  <c r="I108" i="140"/>
  <c r="D109" i="140"/>
  <c r="I109" i="140"/>
  <c r="D110" i="140"/>
  <c r="I110" i="140" s="1"/>
  <c r="D111" i="140"/>
  <c r="I111" i="140"/>
  <c r="D112" i="140"/>
  <c r="I112" i="140" s="1"/>
  <c r="D113" i="140"/>
  <c r="I113" i="140"/>
  <c r="J113" i="140" s="1"/>
  <c r="D114" i="140"/>
  <c r="I114" i="140"/>
  <c r="J114" i="140" s="1"/>
  <c r="D115" i="140"/>
  <c r="I115" i="140" s="1"/>
  <c r="J115" i="140" s="1"/>
  <c r="D116" i="140"/>
  <c r="I116" i="140" s="1"/>
  <c r="J116" i="140" s="1"/>
  <c r="D30" i="140"/>
  <c r="I30" i="140" s="1"/>
  <c r="D31" i="140"/>
  <c r="F31" i="140" s="1"/>
  <c r="D32" i="140"/>
  <c r="I32" i="140"/>
  <c r="J32" i="140" s="1"/>
  <c r="D33" i="140"/>
  <c r="F33" i="140" s="1"/>
  <c r="I33" i="140"/>
  <c r="D34" i="140"/>
  <c r="I34" i="140" s="1"/>
  <c r="J34" i="140" s="1"/>
  <c r="D35" i="140"/>
  <c r="I35" i="140" s="1"/>
  <c r="J35" i="140" s="1"/>
  <c r="D36" i="140"/>
  <c r="I36" i="140" s="1"/>
  <c r="D37" i="140"/>
  <c r="I37" i="140" s="1"/>
  <c r="J37" i="140" s="1"/>
  <c r="D38" i="140"/>
  <c r="I38" i="140" s="1"/>
  <c r="D39" i="140"/>
  <c r="F39" i="140" s="1"/>
  <c r="I39" i="140"/>
  <c r="D40" i="140"/>
  <c r="I40" i="140" s="1"/>
  <c r="J40" i="140" s="1"/>
  <c r="D41" i="140"/>
  <c r="I41" i="140"/>
  <c r="J41" i="140" s="1"/>
  <c r="D42" i="140"/>
  <c r="I42" i="140"/>
  <c r="J42" i="140" s="1"/>
  <c r="D43" i="140"/>
  <c r="I43" i="140" s="1"/>
  <c r="J43" i="140" s="1"/>
  <c r="D44" i="140"/>
  <c r="I44" i="140" s="1"/>
  <c r="D45" i="140"/>
  <c r="I45" i="140" s="1"/>
  <c r="J45" i="140" s="1"/>
  <c r="D46" i="140"/>
  <c r="I46" i="140" s="1"/>
  <c r="D47" i="140"/>
  <c r="I47" i="140"/>
  <c r="D48" i="140"/>
  <c r="I48" i="140"/>
  <c r="D49" i="140"/>
  <c r="F49" i="140" s="1"/>
  <c r="D50" i="140"/>
  <c r="I50" i="140"/>
  <c r="J50" i="140" s="1"/>
  <c r="D51" i="140"/>
  <c r="I51" i="140"/>
  <c r="J51" i="140" s="1"/>
  <c r="D52" i="140"/>
  <c r="I52" i="140" s="1"/>
  <c r="D53" i="140"/>
  <c r="I53" i="140" s="1"/>
  <c r="J53" i="140" s="1"/>
  <c r="D54" i="140"/>
  <c r="I54" i="140" s="1"/>
  <c r="D55" i="140"/>
  <c r="I55" i="140"/>
  <c r="D56" i="140"/>
  <c r="I56" i="140"/>
  <c r="D57" i="140"/>
  <c r="I57" i="140"/>
  <c r="D58" i="140"/>
  <c r="I58" i="140" s="1"/>
  <c r="J58" i="140" s="1"/>
  <c r="D59" i="140"/>
  <c r="I59" i="140"/>
  <c r="J59" i="140" s="1"/>
  <c r="D60" i="140"/>
  <c r="I60" i="140" s="1"/>
  <c r="D61" i="140"/>
  <c r="D62" i="140"/>
  <c r="I62" i="140" s="1"/>
  <c r="D63" i="140"/>
  <c r="I63" i="140" s="1"/>
  <c r="J63" i="140" s="1"/>
  <c r="D64" i="140"/>
  <c r="I64" i="140"/>
  <c r="D65" i="140"/>
  <c r="I65" i="140"/>
  <c r="D66" i="140"/>
  <c r="I66" i="140"/>
  <c r="D67" i="140"/>
  <c r="F67" i="140" s="1"/>
  <c r="D68" i="140"/>
  <c r="I68" i="140" s="1"/>
  <c r="D69" i="140"/>
  <c r="D6" i="140"/>
  <c r="D7" i="140"/>
  <c r="I7" i="140" s="1"/>
  <c r="J7" i="140" s="1"/>
  <c r="D8" i="140"/>
  <c r="I8" i="140" s="1"/>
  <c r="J8" i="140" s="1"/>
  <c r="D9" i="140"/>
  <c r="I9" i="140"/>
  <c r="D10" i="140"/>
  <c r="I10" i="140"/>
  <c r="D11" i="140"/>
  <c r="I11" i="140"/>
  <c r="D12" i="140"/>
  <c r="I12" i="140" s="1"/>
  <c r="D13" i="140"/>
  <c r="F13" i="140" s="1"/>
  <c r="D14" i="140"/>
  <c r="D15" i="140"/>
  <c r="F15" i="140" s="1"/>
  <c r="I15" i="140"/>
  <c r="D16" i="140"/>
  <c r="I16" i="140" s="1"/>
  <c r="J16" i="140" s="1"/>
  <c r="D17" i="140"/>
  <c r="I17" i="140" s="1"/>
  <c r="D18" i="140"/>
  <c r="I18" i="140"/>
  <c r="D19" i="140"/>
  <c r="I19" i="140"/>
  <c r="D20" i="140"/>
  <c r="I20" i="140"/>
  <c r="D21" i="140"/>
  <c r="D22" i="140"/>
  <c r="I22" i="140" s="1"/>
  <c r="D23" i="140"/>
  <c r="D24" i="140"/>
  <c r="D25" i="140"/>
  <c r="I25" i="140" s="1"/>
  <c r="J25" i="140" s="1"/>
  <c r="D26" i="140"/>
  <c r="I26" i="140" s="1"/>
  <c r="J26" i="140" s="1"/>
  <c r="D27" i="140"/>
  <c r="I27" i="140" s="1"/>
  <c r="J27" i="140" s="1"/>
  <c r="D28" i="140"/>
  <c r="I28" i="140"/>
  <c r="D29" i="140"/>
  <c r="I29" i="140"/>
  <c r="D5" i="140"/>
  <c r="I5" i="140" s="1"/>
  <c r="J5" i="140" s="1"/>
  <c r="F104" i="140"/>
  <c r="F102" i="140"/>
  <c r="F101" i="140"/>
  <c r="F100" i="140"/>
  <c r="F99" i="140"/>
  <c r="F98" i="140"/>
  <c r="F96" i="140"/>
  <c r="F94" i="140"/>
  <c r="F93" i="140"/>
  <c r="F91" i="140"/>
  <c r="F90" i="140"/>
  <c r="F89" i="140"/>
  <c r="F88" i="140"/>
  <c r="F86" i="140"/>
  <c r="F85" i="140"/>
  <c r="F84" i="140"/>
  <c r="F83" i="140"/>
  <c r="F80" i="140"/>
  <c r="F78" i="140"/>
  <c r="F77" i="140"/>
  <c r="F76" i="140"/>
  <c r="F75" i="140"/>
  <c r="F74" i="140"/>
  <c r="F72" i="140"/>
  <c r="F70" i="140"/>
  <c r="F68" i="140"/>
  <c r="F66" i="140"/>
  <c r="F65" i="140"/>
  <c r="F64" i="140"/>
  <c r="F60" i="140"/>
  <c r="F59" i="140"/>
  <c r="F57" i="140"/>
  <c r="F56" i="140"/>
  <c r="F55" i="140"/>
  <c r="F54" i="140"/>
  <c r="F53" i="140"/>
  <c r="F51" i="140"/>
  <c r="F50" i="140"/>
  <c r="F48" i="140"/>
  <c r="F47" i="140"/>
  <c r="F45" i="140"/>
  <c r="F44" i="140"/>
  <c r="F43" i="140"/>
  <c r="F42" i="140"/>
  <c r="F41" i="140"/>
  <c r="F40" i="140"/>
  <c r="F38" i="140"/>
  <c r="F37" i="140"/>
  <c r="F36" i="140"/>
  <c r="F35" i="140"/>
  <c r="F32" i="140"/>
  <c r="F30" i="140"/>
  <c r="F28" i="140"/>
  <c r="F27" i="140"/>
  <c r="F26" i="140"/>
  <c r="F24" i="140"/>
  <c r="F22" i="140"/>
  <c r="F20" i="140"/>
  <c r="F19" i="140"/>
  <c r="F18" i="140"/>
  <c r="F11" i="140"/>
  <c r="F10" i="140"/>
  <c r="F9" i="140"/>
  <c r="F8" i="140"/>
  <c r="F6" i="140"/>
  <c r="F5" i="140"/>
  <c r="F116" i="140"/>
  <c r="F115" i="140"/>
  <c r="F114" i="140"/>
  <c r="F113" i="140"/>
  <c r="F112" i="140"/>
  <c r="F111" i="140"/>
  <c r="F110" i="140"/>
  <c r="F109" i="140"/>
  <c r="F108" i="140"/>
  <c r="F107" i="140"/>
  <c r="F106" i="140"/>
  <c r="F105" i="140"/>
  <c r="K117" i="140"/>
  <c r="J112" i="140"/>
  <c r="J111" i="140"/>
  <c r="J110" i="140"/>
  <c r="J109" i="140"/>
  <c r="J108" i="140"/>
  <c r="J102" i="140"/>
  <c r="J101" i="140"/>
  <c r="J100" i="140"/>
  <c r="J99" i="140"/>
  <c r="J97" i="140"/>
  <c r="J96" i="140"/>
  <c r="J94" i="140"/>
  <c r="J91" i="140"/>
  <c r="J90" i="140"/>
  <c r="J89" i="140"/>
  <c r="J88" i="140"/>
  <c r="J87" i="140"/>
  <c r="J86" i="140"/>
  <c r="J81" i="140"/>
  <c r="J80" i="140"/>
  <c r="J79" i="140"/>
  <c r="J78" i="140"/>
  <c r="J77" i="140"/>
  <c r="J72" i="140"/>
  <c r="J71" i="140"/>
  <c r="J70" i="140"/>
  <c r="J9" i="140"/>
  <c r="J10" i="140"/>
  <c r="J11" i="140"/>
  <c r="J12" i="140"/>
  <c r="J15" i="140"/>
  <c r="J17" i="140"/>
  <c r="J18" i="140"/>
  <c r="J19" i="140"/>
  <c r="J20" i="140"/>
  <c r="J22" i="140"/>
  <c r="J28" i="140"/>
  <c r="J29" i="140"/>
  <c r="J30" i="140"/>
  <c r="J33" i="140"/>
  <c r="J36" i="140"/>
  <c r="J38" i="140"/>
  <c r="J39" i="140"/>
  <c r="J44" i="140"/>
  <c r="J46" i="140"/>
  <c r="J47" i="140"/>
  <c r="J48" i="140"/>
  <c r="J52" i="140"/>
  <c r="J54" i="140"/>
  <c r="J55" i="140"/>
  <c r="J56" i="140"/>
  <c r="J57" i="140"/>
  <c r="J60" i="140"/>
  <c r="J62" i="140"/>
  <c r="J64" i="140"/>
  <c r="J65" i="140"/>
  <c r="J66" i="140"/>
  <c r="J68" i="140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C91" i="142"/>
  <c r="C92" i="142"/>
  <c r="C93" i="142" s="1"/>
  <c r="C94" i="142" s="1"/>
  <c r="D70" i="142"/>
  <c r="F70" i="142" s="1"/>
  <c r="D71" i="142"/>
  <c r="I71" i="142"/>
  <c r="D72" i="142"/>
  <c r="I72" i="142"/>
  <c r="D73" i="142"/>
  <c r="I73" i="142" s="1"/>
  <c r="D74" i="142"/>
  <c r="I74" i="142" s="1"/>
  <c r="J74" i="142" s="1"/>
  <c r="D75" i="142"/>
  <c r="I75" i="142"/>
  <c r="D76" i="142"/>
  <c r="I76" i="142"/>
  <c r="D77" i="142"/>
  <c r="I77" i="142"/>
  <c r="D78" i="142"/>
  <c r="I78" i="142"/>
  <c r="D79" i="142"/>
  <c r="I79" i="142"/>
  <c r="D80" i="142"/>
  <c r="I80" i="142"/>
  <c r="J80" i="142" s="1"/>
  <c r="D81" i="142"/>
  <c r="I81" i="142" s="1"/>
  <c r="D82" i="142"/>
  <c r="I82" i="142" s="1"/>
  <c r="D83" i="142"/>
  <c r="I83" i="142"/>
  <c r="J83" i="142" s="1"/>
  <c r="D84" i="142"/>
  <c r="I84" i="142"/>
  <c r="D85" i="142"/>
  <c r="I85" i="142" s="1"/>
  <c r="J85" i="142" s="1"/>
  <c r="D86" i="142"/>
  <c r="I86" i="142"/>
  <c r="D87" i="142"/>
  <c r="I87" i="142"/>
  <c r="D88" i="142"/>
  <c r="I88" i="142"/>
  <c r="D89" i="142"/>
  <c r="I89" i="142" s="1"/>
  <c r="D90" i="142"/>
  <c r="I90" i="142" s="1"/>
  <c r="J90" i="142" s="1"/>
  <c r="D30" i="142"/>
  <c r="I30" i="142"/>
  <c r="D31" i="142"/>
  <c r="I31" i="142"/>
  <c r="D32" i="142"/>
  <c r="I32" i="142" s="1"/>
  <c r="D33" i="142"/>
  <c r="I33" i="142"/>
  <c r="D34" i="142"/>
  <c r="I34" i="142"/>
  <c r="D35" i="142"/>
  <c r="F35" i="142" s="1"/>
  <c r="D36" i="142"/>
  <c r="I36" i="142" s="1"/>
  <c r="J36" i="142" s="1"/>
  <c r="D37" i="142"/>
  <c r="I37" i="142"/>
  <c r="D38" i="142"/>
  <c r="I38" i="142"/>
  <c r="J38" i="142" s="1"/>
  <c r="D39" i="142"/>
  <c r="I39" i="142"/>
  <c r="D40" i="142"/>
  <c r="I40" i="142" s="1"/>
  <c r="D41" i="142"/>
  <c r="I41" i="142"/>
  <c r="D42" i="142"/>
  <c r="I42" i="142"/>
  <c r="D43" i="142"/>
  <c r="I43" i="142"/>
  <c r="J43" i="142" s="1"/>
  <c r="D44" i="142"/>
  <c r="I44" i="142" s="1"/>
  <c r="J44" i="142" s="1"/>
  <c r="D45" i="142"/>
  <c r="I45" i="142"/>
  <c r="J45" i="142" s="1"/>
  <c r="D46" i="142"/>
  <c r="I46" i="142"/>
  <c r="D47" i="142"/>
  <c r="I47" i="142" s="1"/>
  <c r="J47" i="142" s="1"/>
  <c r="D48" i="142"/>
  <c r="I48" i="142"/>
  <c r="D49" i="142"/>
  <c r="I49" i="142"/>
  <c r="D50" i="142"/>
  <c r="I50" i="142"/>
  <c r="D51" i="142"/>
  <c r="I51" i="142"/>
  <c r="J51" i="142" s="1"/>
  <c r="D52" i="142"/>
  <c r="I52" i="142" s="1"/>
  <c r="J52" i="142" s="1"/>
  <c r="D53" i="142"/>
  <c r="I53" i="142"/>
  <c r="J53" i="142" s="1"/>
  <c r="D54" i="142"/>
  <c r="I54" i="142"/>
  <c r="D55" i="142"/>
  <c r="I55" i="142" s="1"/>
  <c r="J55" i="142" s="1"/>
  <c r="D56" i="142"/>
  <c r="I56" i="142"/>
  <c r="D57" i="142"/>
  <c r="I57" i="142"/>
  <c r="D58" i="142"/>
  <c r="I58" i="142"/>
  <c r="D59" i="142"/>
  <c r="I59" i="142"/>
  <c r="J59" i="142" s="1"/>
  <c r="D60" i="142"/>
  <c r="I60" i="142" s="1"/>
  <c r="J60" i="142" s="1"/>
  <c r="D61" i="142"/>
  <c r="I61" i="142"/>
  <c r="J61" i="142" s="1"/>
  <c r="D62" i="142"/>
  <c r="I62" i="142"/>
  <c r="D63" i="142"/>
  <c r="I63" i="142" s="1"/>
  <c r="J63" i="142" s="1"/>
  <c r="D64" i="142"/>
  <c r="I64" i="142"/>
  <c r="D65" i="142"/>
  <c r="I65" i="142"/>
  <c r="D66" i="142"/>
  <c r="I66" i="142"/>
  <c r="D67" i="142"/>
  <c r="I67" i="142"/>
  <c r="J67" i="142" s="1"/>
  <c r="D68" i="142"/>
  <c r="I68" i="142" s="1"/>
  <c r="J68" i="142" s="1"/>
  <c r="D69" i="142"/>
  <c r="I69" i="142"/>
  <c r="J69" i="142" s="1"/>
  <c r="D6" i="142"/>
  <c r="I6" i="142"/>
  <c r="D7" i="142"/>
  <c r="I7" i="142" s="1"/>
  <c r="J7" i="142" s="1"/>
  <c r="D8" i="142"/>
  <c r="I8" i="142"/>
  <c r="D9" i="142"/>
  <c r="I9" i="142"/>
  <c r="D10" i="142"/>
  <c r="I10" i="142"/>
  <c r="D11" i="142"/>
  <c r="I11" i="142"/>
  <c r="J11" i="142" s="1"/>
  <c r="D12" i="142"/>
  <c r="I12" i="142" s="1"/>
  <c r="J12" i="142" s="1"/>
  <c r="D13" i="142"/>
  <c r="I13" i="142"/>
  <c r="D14" i="142"/>
  <c r="I14" i="142"/>
  <c r="D15" i="142"/>
  <c r="I15" i="142" s="1"/>
  <c r="J15" i="142" s="1"/>
  <c r="D16" i="142"/>
  <c r="I16" i="142"/>
  <c r="D17" i="142"/>
  <c r="I17" i="142"/>
  <c r="D18" i="142"/>
  <c r="I18" i="142"/>
  <c r="D19" i="142"/>
  <c r="I19" i="142"/>
  <c r="J19" i="142" s="1"/>
  <c r="D20" i="142"/>
  <c r="I20" i="142" s="1"/>
  <c r="J20" i="142" s="1"/>
  <c r="D21" i="142"/>
  <c r="I21" i="142"/>
  <c r="D22" i="142"/>
  <c r="I22" i="142"/>
  <c r="D23" i="142"/>
  <c r="I23" i="142" s="1"/>
  <c r="J23" i="142" s="1"/>
  <c r="D24" i="142"/>
  <c r="I24" i="142"/>
  <c r="D25" i="142"/>
  <c r="F25" i="142" s="1"/>
  <c r="I25" i="142"/>
  <c r="D26" i="142"/>
  <c r="D27" i="142"/>
  <c r="I27" i="142"/>
  <c r="J27" i="142" s="1"/>
  <c r="D28" i="142"/>
  <c r="I28" i="142" s="1"/>
  <c r="J28" i="142" s="1"/>
  <c r="D29" i="142"/>
  <c r="I29" i="142"/>
  <c r="D5" i="142"/>
  <c r="F5" i="142" s="1"/>
  <c r="F88" i="142"/>
  <c r="F87" i="142"/>
  <c r="F86" i="142"/>
  <c r="F84" i="142"/>
  <c r="F83" i="142"/>
  <c r="F82" i="142"/>
  <c r="F81" i="142"/>
  <c r="F80" i="142"/>
  <c r="F79" i="142"/>
  <c r="F78" i="142"/>
  <c r="F77" i="142"/>
  <c r="F76" i="142"/>
  <c r="F75" i="142"/>
  <c r="F72" i="142"/>
  <c r="F71" i="142"/>
  <c r="F69" i="142"/>
  <c r="F68" i="142"/>
  <c r="F67" i="142"/>
  <c r="F66" i="142"/>
  <c r="F65" i="142"/>
  <c r="F64" i="142"/>
  <c r="F63" i="142"/>
  <c r="F62" i="142"/>
  <c r="F61" i="142"/>
  <c r="F59" i="142"/>
  <c r="F58" i="142"/>
  <c r="F57" i="142"/>
  <c r="F56" i="142"/>
  <c r="F54" i="142"/>
  <c r="F53" i="142"/>
  <c r="F52" i="142"/>
  <c r="F51" i="142"/>
  <c r="F50" i="142"/>
  <c r="F49" i="142"/>
  <c r="F48" i="142"/>
  <c r="F47" i="142"/>
  <c r="F46" i="142"/>
  <c r="F45" i="142"/>
  <c r="F43" i="142"/>
  <c r="F42" i="142"/>
  <c r="F41" i="142"/>
  <c r="F40" i="142"/>
  <c r="F39" i="142"/>
  <c r="F38" i="142"/>
  <c r="F37" i="142"/>
  <c r="F36" i="142"/>
  <c r="F34" i="142"/>
  <c r="F33" i="142"/>
  <c r="F32" i="142"/>
  <c r="F31" i="142"/>
  <c r="F30" i="142"/>
  <c r="F29" i="142"/>
  <c r="F27" i="142"/>
  <c r="F24" i="142"/>
  <c r="F22" i="142"/>
  <c r="F21" i="142"/>
  <c r="F20" i="142"/>
  <c r="F19" i="142"/>
  <c r="F18" i="142"/>
  <c r="F17" i="142"/>
  <c r="F16" i="142"/>
  <c r="F15" i="142"/>
  <c r="F14" i="142"/>
  <c r="F13" i="142"/>
  <c r="F11" i="142"/>
  <c r="F10" i="142"/>
  <c r="F9" i="142"/>
  <c r="F8" i="142"/>
  <c r="F6" i="142"/>
  <c r="F89" i="142"/>
  <c r="H5" i="142"/>
  <c r="H6" i="142"/>
  <c r="J6" i="142"/>
  <c r="H7" i="142"/>
  <c r="H8" i="142"/>
  <c r="J8" i="142" s="1"/>
  <c r="H9" i="142"/>
  <c r="J9" i="142" s="1"/>
  <c r="H10" i="142"/>
  <c r="J10" i="142"/>
  <c r="H11" i="142"/>
  <c r="H12" i="142"/>
  <c r="H13" i="142"/>
  <c r="J13" i="142"/>
  <c r="H14" i="142"/>
  <c r="J14" i="142"/>
  <c r="H15" i="142"/>
  <c r="H16" i="142"/>
  <c r="J16" i="142" s="1"/>
  <c r="H17" i="142"/>
  <c r="J17" i="142" s="1"/>
  <c r="H18" i="142"/>
  <c r="J18" i="142"/>
  <c r="H19" i="142"/>
  <c r="H20" i="142"/>
  <c r="H21" i="142"/>
  <c r="J21" i="142"/>
  <c r="H22" i="142"/>
  <c r="J22" i="142"/>
  <c r="H23" i="142"/>
  <c r="H24" i="142"/>
  <c r="J24" i="142" s="1"/>
  <c r="H25" i="142"/>
  <c r="J25" i="142" s="1"/>
  <c r="H26" i="142"/>
  <c r="H27" i="142"/>
  <c r="H28" i="142"/>
  <c r="H29" i="142"/>
  <c r="J29" i="142"/>
  <c r="H117" i="142"/>
  <c r="H118" i="142"/>
  <c r="H119" i="142"/>
  <c r="H72" i="142"/>
  <c r="J72" i="142" s="1"/>
  <c r="H73" i="142"/>
  <c r="J73" i="142"/>
  <c r="H74" i="142"/>
  <c r="H75" i="142"/>
  <c r="J75" i="142" s="1"/>
  <c r="H76" i="142"/>
  <c r="J76" i="142"/>
  <c r="H77" i="142"/>
  <c r="J77" i="142"/>
  <c r="H78" i="142"/>
  <c r="J78" i="142"/>
  <c r="H79" i="142"/>
  <c r="J79" i="142" s="1"/>
  <c r="H80" i="142"/>
  <c r="H81" i="142"/>
  <c r="J81" i="142"/>
  <c r="H82" i="142"/>
  <c r="J82" i="142"/>
  <c r="H83" i="142"/>
  <c r="H84" i="142"/>
  <c r="J84" i="142"/>
  <c r="H85" i="142"/>
  <c r="H86" i="142"/>
  <c r="J86" i="142"/>
  <c r="H87" i="142"/>
  <c r="J87" i="142" s="1"/>
  <c r="H88" i="142"/>
  <c r="J88" i="142" s="1"/>
  <c r="H89" i="142"/>
  <c r="J89" i="142"/>
  <c r="H90" i="142"/>
  <c r="H91" i="142"/>
  <c r="H92" i="142"/>
  <c r="H93" i="142"/>
  <c r="H94" i="142"/>
  <c r="H95" i="142"/>
  <c r="H96" i="142"/>
  <c r="H97" i="142"/>
  <c r="H98" i="142"/>
  <c r="H99" i="142"/>
  <c r="H100" i="142"/>
  <c r="H101" i="142"/>
  <c r="H102" i="142"/>
  <c r="H103" i="142"/>
  <c r="H104" i="142"/>
  <c r="H105" i="142"/>
  <c r="H106" i="142"/>
  <c r="H107" i="142"/>
  <c r="H108" i="142"/>
  <c r="H109" i="142"/>
  <c r="H110" i="142"/>
  <c r="H111" i="142"/>
  <c r="H112" i="142"/>
  <c r="H113" i="142"/>
  <c r="H114" i="142"/>
  <c r="H115" i="142"/>
  <c r="H116" i="142"/>
  <c r="H71" i="142"/>
  <c r="J71" i="142"/>
  <c r="H70" i="142"/>
  <c r="H40" i="142"/>
  <c r="J40" i="142" s="1"/>
  <c r="H41" i="142"/>
  <c r="J41" i="142"/>
  <c r="H42" i="142"/>
  <c r="J42" i="142"/>
  <c r="H43" i="142"/>
  <c r="H44" i="142"/>
  <c r="H45" i="142"/>
  <c r="H46" i="142"/>
  <c r="J46" i="142" s="1"/>
  <c r="H47" i="142"/>
  <c r="H48" i="142"/>
  <c r="J48" i="142" s="1"/>
  <c r="H49" i="142"/>
  <c r="J49" i="142"/>
  <c r="H50" i="142"/>
  <c r="J50" i="142"/>
  <c r="H51" i="142"/>
  <c r="H52" i="142"/>
  <c r="H53" i="142"/>
  <c r="H54" i="142"/>
  <c r="J54" i="142" s="1"/>
  <c r="H55" i="142"/>
  <c r="H56" i="142"/>
  <c r="J56" i="142" s="1"/>
  <c r="H57" i="142"/>
  <c r="J57" i="142"/>
  <c r="H58" i="142"/>
  <c r="J58" i="142"/>
  <c r="H59" i="142"/>
  <c r="H60" i="142"/>
  <c r="H61" i="142"/>
  <c r="H62" i="142"/>
  <c r="J62" i="142" s="1"/>
  <c r="H63" i="142"/>
  <c r="H64" i="142"/>
  <c r="J64" i="142" s="1"/>
  <c r="H65" i="142"/>
  <c r="J65" i="142"/>
  <c r="H66" i="142"/>
  <c r="J66" i="142"/>
  <c r="H67" i="142"/>
  <c r="H68" i="142"/>
  <c r="H69" i="142"/>
  <c r="H30" i="142"/>
  <c r="J30" i="142"/>
  <c r="H31" i="142"/>
  <c r="J31" i="142" s="1"/>
  <c r="H32" i="142"/>
  <c r="J32" i="142" s="1"/>
  <c r="H33" i="142"/>
  <c r="J33" i="142" s="1"/>
  <c r="H34" i="142"/>
  <c r="J34" i="142"/>
  <c r="H35" i="142"/>
  <c r="H36" i="142"/>
  <c r="H37" i="142"/>
  <c r="J37" i="142"/>
  <c r="H38" i="142"/>
  <c r="H39" i="142"/>
  <c r="J39" i="142" s="1"/>
  <c r="C95" i="142" l="1"/>
  <c r="D94" i="142"/>
  <c r="I9" i="166"/>
  <c r="J9" i="166" s="1"/>
  <c r="F9" i="166"/>
  <c r="I60" i="164"/>
  <c r="J60" i="164" s="1"/>
  <c r="F60" i="164"/>
  <c r="F73" i="142"/>
  <c r="I5" i="142"/>
  <c r="J5" i="142" s="1"/>
  <c r="I6" i="140"/>
  <c r="J6" i="140" s="1"/>
  <c r="F90" i="142"/>
  <c r="F26" i="142"/>
  <c r="F74" i="142"/>
  <c r="I69" i="140"/>
  <c r="J69" i="140" s="1"/>
  <c r="F69" i="140"/>
  <c r="F12" i="142"/>
  <c r="F28" i="142"/>
  <c r="F44" i="142"/>
  <c r="F60" i="142"/>
  <c r="D93" i="142"/>
  <c r="I73" i="140"/>
  <c r="J73" i="140" s="1"/>
  <c r="F73" i="140"/>
  <c r="F116" i="166"/>
  <c r="I116" i="166"/>
  <c r="J116" i="166" s="1"/>
  <c r="I35" i="142"/>
  <c r="J35" i="142" s="1"/>
  <c r="I14" i="140"/>
  <c r="J14" i="140" s="1"/>
  <c r="F14" i="140"/>
  <c r="F42" i="165"/>
  <c r="I42" i="165"/>
  <c r="J42" i="165" s="1"/>
  <c r="I63" i="165"/>
  <c r="J63" i="165" s="1"/>
  <c r="F63" i="165"/>
  <c r="I24" i="140"/>
  <c r="J24" i="140" s="1"/>
  <c r="I95" i="140"/>
  <c r="J95" i="140" s="1"/>
  <c r="F95" i="140"/>
  <c r="F37" i="166"/>
  <c r="I37" i="166"/>
  <c r="J37" i="166" s="1"/>
  <c r="I26" i="142"/>
  <c r="J26" i="142" s="1"/>
  <c r="I70" i="142"/>
  <c r="J70" i="142" s="1"/>
  <c r="I23" i="140"/>
  <c r="J23" i="140" s="1"/>
  <c r="F23" i="140"/>
  <c r="F45" i="166"/>
  <c r="I45" i="166"/>
  <c r="J45" i="166" s="1"/>
  <c r="F85" i="142"/>
  <c r="F61" i="140"/>
  <c r="I61" i="140"/>
  <c r="J61" i="140" s="1"/>
  <c r="F7" i="142"/>
  <c r="F23" i="142"/>
  <c r="F55" i="142"/>
  <c r="F21" i="140"/>
  <c r="J46" i="166"/>
  <c r="C107" i="164"/>
  <c r="D105" i="164"/>
  <c r="D106" i="164"/>
  <c r="D92" i="142"/>
  <c r="F7" i="140"/>
  <c r="F71" i="140"/>
  <c r="F87" i="140"/>
  <c r="F103" i="140"/>
  <c r="I25" i="166"/>
  <c r="J25" i="166" s="1"/>
  <c r="F25" i="166"/>
  <c r="J36" i="166"/>
  <c r="F79" i="166"/>
  <c r="I31" i="165"/>
  <c r="J31" i="165" s="1"/>
  <c r="F31" i="165"/>
  <c r="D91" i="142"/>
  <c r="F25" i="140"/>
  <c r="I13" i="140"/>
  <c r="J13" i="140" s="1"/>
  <c r="J62" i="166"/>
  <c r="J51" i="165"/>
  <c r="F58" i="140"/>
  <c r="I21" i="140"/>
  <c r="J21" i="140" s="1"/>
  <c r="I67" i="140"/>
  <c r="J67" i="140" s="1"/>
  <c r="I49" i="140"/>
  <c r="J49" i="140" s="1"/>
  <c r="I31" i="140"/>
  <c r="J31" i="140" s="1"/>
  <c r="I92" i="140"/>
  <c r="J92" i="140" s="1"/>
  <c r="I82" i="140"/>
  <c r="J82" i="140" s="1"/>
  <c r="F53" i="166"/>
  <c r="J57" i="164"/>
  <c r="F46" i="161"/>
  <c r="I46" i="161"/>
  <c r="J46" i="161" s="1"/>
  <c r="I12" i="166"/>
  <c r="J12" i="166" s="1"/>
  <c r="J52" i="166"/>
  <c r="F34" i="166"/>
  <c r="I34" i="166"/>
  <c r="J34" i="166" s="1"/>
  <c r="F95" i="166"/>
  <c r="F68" i="164"/>
  <c r="F96" i="163"/>
  <c r="I96" i="163"/>
  <c r="J96" i="163" s="1"/>
  <c r="F83" i="162"/>
  <c r="I83" i="162"/>
  <c r="J83" i="162" s="1"/>
  <c r="I71" i="162"/>
  <c r="J71" i="162" s="1"/>
  <c r="F71" i="162"/>
  <c r="F12" i="140"/>
  <c r="I28" i="166"/>
  <c r="J28" i="166" s="1"/>
  <c r="J112" i="166"/>
  <c r="J94" i="166"/>
  <c r="I76" i="166"/>
  <c r="J76" i="166" s="1"/>
  <c r="F29" i="140"/>
  <c r="J20" i="166"/>
  <c r="I42" i="166"/>
  <c r="J42" i="166" s="1"/>
  <c r="J29" i="165"/>
  <c r="F46" i="140"/>
  <c r="F62" i="140"/>
  <c r="F69" i="166"/>
  <c r="F84" i="166"/>
  <c r="I84" i="166"/>
  <c r="J84" i="166" s="1"/>
  <c r="I14" i="165"/>
  <c r="J14" i="165" s="1"/>
  <c r="I93" i="165"/>
  <c r="J93" i="165" s="1"/>
  <c r="F93" i="165"/>
  <c r="I95" i="162"/>
  <c r="J95" i="162" s="1"/>
  <c r="F95" i="162"/>
  <c r="F63" i="140"/>
  <c r="F79" i="140"/>
  <c r="J14" i="166"/>
  <c r="J68" i="166"/>
  <c r="F50" i="166"/>
  <c r="I50" i="166"/>
  <c r="J50" i="166" s="1"/>
  <c r="F111" i="166"/>
  <c r="F16" i="140"/>
  <c r="J110" i="166"/>
  <c r="I92" i="166"/>
  <c r="J92" i="166" s="1"/>
  <c r="F17" i="140"/>
  <c r="F81" i="140"/>
  <c r="F97" i="140"/>
  <c r="F6" i="166"/>
  <c r="I6" i="166"/>
  <c r="J6" i="166" s="1"/>
  <c r="F76" i="166"/>
  <c r="I58" i="166"/>
  <c r="J58" i="166" s="1"/>
  <c r="J30" i="166"/>
  <c r="F101" i="165"/>
  <c r="I101" i="165"/>
  <c r="J101" i="165" s="1"/>
  <c r="F34" i="140"/>
  <c r="F22" i="166"/>
  <c r="I22" i="166"/>
  <c r="J22" i="166" s="1"/>
  <c r="F100" i="166"/>
  <c r="I100" i="166"/>
  <c r="J100" i="166" s="1"/>
  <c r="F100" i="165"/>
  <c r="I100" i="165"/>
  <c r="J100" i="165" s="1"/>
  <c r="J80" i="165"/>
  <c r="J26" i="164"/>
  <c r="F7" i="166"/>
  <c r="F66" i="166"/>
  <c r="I66" i="166"/>
  <c r="J66" i="166" s="1"/>
  <c r="F83" i="164"/>
  <c r="I83" i="164"/>
  <c r="J83" i="164" s="1"/>
  <c r="F52" i="140"/>
  <c r="F23" i="166"/>
  <c r="I108" i="166"/>
  <c r="J108" i="166" s="1"/>
  <c r="J80" i="166"/>
  <c r="I71" i="166"/>
  <c r="J71" i="166" s="1"/>
  <c r="F82" i="164"/>
  <c r="I82" i="164"/>
  <c r="J82" i="164" s="1"/>
  <c r="F34" i="165"/>
  <c r="J73" i="164"/>
  <c r="F73" i="166"/>
  <c r="F89" i="166"/>
  <c r="F105" i="166"/>
  <c r="I92" i="165"/>
  <c r="J92" i="165" s="1"/>
  <c r="F92" i="165"/>
  <c r="F27" i="163"/>
  <c r="I27" i="163"/>
  <c r="J27" i="163" s="1"/>
  <c r="I8" i="166"/>
  <c r="J8" i="166" s="1"/>
  <c r="F6" i="165"/>
  <c r="F36" i="164"/>
  <c r="I48" i="162"/>
  <c r="J48" i="162" s="1"/>
  <c r="F48" i="162"/>
  <c r="F14" i="166"/>
  <c r="I18" i="164"/>
  <c r="J18" i="164" s="1"/>
  <c r="F53" i="163"/>
  <c r="I53" i="163"/>
  <c r="J53" i="163" s="1"/>
  <c r="F22" i="165"/>
  <c r="F44" i="164"/>
  <c r="F91" i="164"/>
  <c r="J104" i="163"/>
  <c r="F20" i="166"/>
  <c r="I8" i="165"/>
  <c r="J8" i="165" s="1"/>
  <c r="F8" i="165"/>
  <c r="F51" i="163"/>
  <c r="I51" i="163"/>
  <c r="J51" i="163" s="1"/>
  <c r="J72" i="163"/>
  <c r="I18" i="162"/>
  <c r="J18" i="162" s="1"/>
  <c r="I63" i="163"/>
  <c r="J63" i="163" s="1"/>
  <c r="F63" i="163"/>
  <c r="I24" i="165"/>
  <c r="J24" i="165" s="1"/>
  <c r="F24" i="165"/>
  <c r="I77" i="165"/>
  <c r="J77" i="165" s="1"/>
  <c r="F77" i="165"/>
  <c r="I12" i="164"/>
  <c r="J12" i="164" s="1"/>
  <c r="F12" i="164"/>
  <c r="I25" i="165"/>
  <c r="J25" i="165" s="1"/>
  <c r="I47" i="165"/>
  <c r="J47" i="165" s="1"/>
  <c r="F47" i="165"/>
  <c r="I76" i="165"/>
  <c r="J76" i="165" s="1"/>
  <c r="F76" i="165"/>
  <c r="D106" i="165"/>
  <c r="C108" i="165"/>
  <c r="I13" i="164"/>
  <c r="J13" i="164" s="1"/>
  <c r="I28" i="164"/>
  <c r="J28" i="164" s="1"/>
  <c r="F28" i="164"/>
  <c r="J63" i="164"/>
  <c r="I11" i="165"/>
  <c r="J11" i="165" s="1"/>
  <c r="F11" i="165"/>
  <c r="F105" i="165"/>
  <c r="I105" i="165"/>
  <c r="J105" i="165" s="1"/>
  <c r="F52" i="164"/>
  <c r="J31" i="164"/>
  <c r="F11" i="166"/>
  <c r="F27" i="166"/>
  <c r="F85" i="165"/>
  <c r="I85" i="165"/>
  <c r="J85" i="165" s="1"/>
  <c r="I27" i="165"/>
  <c r="J27" i="165" s="1"/>
  <c r="F27" i="165"/>
  <c r="I66" i="165"/>
  <c r="J66" i="165" s="1"/>
  <c r="I34" i="165"/>
  <c r="J34" i="165" s="1"/>
  <c r="F84" i="165"/>
  <c r="I84" i="165"/>
  <c r="J84" i="165" s="1"/>
  <c r="I23" i="163"/>
  <c r="J23" i="163" s="1"/>
  <c r="F23" i="163"/>
  <c r="I55" i="163"/>
  <c r="J55" i="163" s="1"/>
  <c r="J42" i="163"/>
  <c r="I29" i="161"/>
  <c r="J29" i="161" s="1"/>
  <c r="F29" i="161"/>
  <c r="D108" i="161"/>
  <c r="C109" i="161"/>
  <c r="F104" i="164"/>
  <c r="F6" i="163"/>
  <c r="J24" i="163"/>
  <c r="F67" i="163"/>
  <c r="I67" i="163"/>
  <c r="J67" i="163" s="1"/>
  <c r="F7" i="164"/>
  <c r="I7" i="163"/>
  <c r="J7" i="163" s="1"/>
  <c r="F7" i="163"/>
  <c r="F24" i="162"/>
  <c r="J60" i="162"/>
  <c r="J72" i="162"/>
  <c r="F22" i="160"/>
  <c r="I22" i="160"/>
  <c r="J22" i="160" s="1"/>
  <c r="J26" i="163"/>
  <c r="I39" i="163"/>
  <c r="J39" i="163" s="1"/>
  <c r="C107" i="163"/>
  <c r="D105" i="163"/>
  <c r="J68" i="162"/>
  <c r="F10" i="165"/>
  <c r="F26" i="165"/>
  <c r="F82" i="165"/>
  <c r="F98" i="165"/>
  <c r="F14" i="164"/>
  <c r="I67" i="164"/>
  <c r="J67" i="164" s="1"/>
  <c r="I51" i="164"/>
  <c r="J51" i="164" s="1"/>
  <c r="I35" i="164"/>
  <c r="J35" i="164" s="1"/>
  <c r="I70" i="164"/>
  <c r="J70" i="164" s="1"/>
  <c r="F11" i="163"/>
  <c r="I11" i="163"/>
  <c r="J11" i="163" s="1"/>
  <c r="F37" i="163"/>
  <c r="I37" i="163"/>
  <c r="J37" i="163" s="1"/>
  <c r="J84" i="163"/>
  <c r="I54" i="161"/>
  <c r="J54" i="161" s="1"/>
  <c r="F54" i="161"/>
  <c r="I90" i="165"/>
  <c r="J90" i="165" s="1"/>
  <c r="I74" i="165"/>
  <c r="J74" i="165" s="1"/>
  <c r="F79" i="164"/>
  <c r="I99" i="164"/>
  <c r="J99" i="164" s="1"/>
  <c r="F55" i="163"/>
  <c r="J74" i="163"/>
  <c r="F10" i="162"/>
  <c r="I10" i="162"/>
  <c r="J10" i="162" s="1"/>
  <c r="J92" i="162"/>
  <c r="I16" i="161"/>
  <c r="J16" i="161" s="1"/>
  <c r="F16" i="161"/>
  <c r="F96" i="164"/>
  <c r="I19" i="163"/>
  <c r="J19" i="163" s="1"/>
  <c r="F19" i="163"/>
  <c r="F61" i="163"/>
  <c r="I61" i="163"/>
  <c r="J61" i="163" s="1"/>
  <c r="F35" i="163"/>
  <c r="I35" i="163"/>
  <c r="J35" i="163" s="1"/>
  <c r="F17" i="161"/>
  <c r="I17" i="161"/>
  <c r="J17" i="161" s="1"/>
  <c r="F97" i="164"/>
  <c r="F104" i="163"/>
  <c r="I47" i="163"/>
  <c r="J47" i="163" s="1"/>
  <c r="J20" i="162"/>
  <c r="J104" i="162"/>
  <c r="I39" i="160"/>
  <c r="J39" i="160" s="1"/>
  <c r="F39" i="160"/>
  <c r="F10" i="164"/>
  <c r="F26" i="164"/>
  <c r="I59" i="163"/>
  <c r="J59" i="163" s="1"/>
  <c r="F62" i="161"/>
  <c r="I62" i="161"/>
  <c r="J62" i="161" s="1"/>
  <c r="F30" i="161"/>
  <c r="I30" i="161"/>
  <c r="J30" i="161" s="1"/>
  <c r="J58" i="163"/>
  <c r="I12" i="162"/>
  <c r="J12" i="162" s="1"/>
  <c r="F12" i="162"/>
  <c r="F45" i="163"/>
  <c r="I45" i="163"/>
  <c r="J45" i="163" s="1"/>
  <c r="I101" i="162"/>
  <c r="J101" i="162" s="1"/>
  <c r="F101" i="162"/>
  <c r="I72" i="135"/>
  <c r="J72" i="135" s="1"/>
  <c r="F72" i="135"/>
  <c r="I31" i="163"/>
  <c r="J31" i="163" s="1"/>
  <c r="I14" i="162"/>
  <c r="J14" i="162" s="1"/>
  <c r="F14" i="162"/>
  <c r="F22" i="163"/>
  <c r="F39" i="163"/>
  <c r="F69" i="163"/>
  <c r="I69" i="163"/>
  <c r="J69" i="163" s="1"/>
  <c r="J56" i="163"/>
  <c r="I43" i="163"/>
  <c r="J43" i="163" s="1"/>
  <c r="F80" i="163"/>
  <c r="I52" i="162"/>
  <c r="J52" i="162" s="1"/>
  <c r="F32" i="162"/>
  <c r="F68" i="161"/>
  <c r="I68" i="161"/>
  <c r="J68" i="161" s="1"/>
  <c r="F36" i="161"/>
  <c r="I36" i="161"/>
  <c r="J36" i="161" s="1"/>
  <c r="I105" i="161"/>
  <c r="J105" i="161" s="1"/>
  <c r="J94" i="161"/>
  <c r="I73" i="161"/>
  <c r="J73" i="161" s="1"/>
  <c r="I25" i="162"/>
  <c r="J25" i="162" s="1"/>
  <c r="F103" i="161"/>
  <c r="F71" i="161"/>
  <c r="F42" i="163"/>
  <c r="F58" i="163"/>
  <c r="J26" i="161"/>
  <c r="I44" i="161"/>
  <c r="J44" i="161" s="1"/>
  <c r="F44" i="161"/>
  <c r="J102" i="161"/>
  <c r="I81" i="161"/>
  <c r="J81" i="161" s="1"/>
  <c r="F81" i="161"/>
  <c r="J70" i="161"/>
  <c r="F8" i="163"/>
  <c r="F24" i="163"/>
  <c r="F44" i="163"/>
  <c r="F60" i="163"/>
  <c r="I68" i="163"/>
  <c r="J68" i="163" s="1"/>
  <c r="I52" i="163"/>
  <c r="J52" i="163" s="1"/>
  <c r="I36" i="163"/>
  <c r="J36" i="163" s="1"/>
  <c r="I13" i="162"/>
  <c r="J13" i="162" s="1"/>
  <c r="F20" i="162"/>
  <c r="F58" i="162"/>
  <c r="F40" i="162"/>
  <c r="I40" i="162"/>
  <c r="J40" i="162" s="1"/>
  <c r="I103" i="162"/>
  <c r="J103" i="162" s="1"/>
  <c r="F103" i="162"/>
  <c r="I91" i="162"/>
  <c r="J91" i="162" s="1"/>
  <c r="J10" i="161"/>
  <c r="I101" i="163"/>
  <c r="J101" i="163" s="1"/>
  <c r="I85" i="163"/>
  <c r="J85" i="163" s="1"/>
  <c r="I79" i="162"/>
  <c r="J79" i="162" s="1"/>
  <c r="F79" i="162"/>
  <c r="J42" i="161"/>
  <c r="J90" i="161"/>
  <c r="F79" i="161"/>
  <c r="I11" i="160"/>
  <c r="J11" i="160" s="1"/>
  <c r="F28" i="161"/>
  <c r="F52" i="161"/>
  <c r="I52" i="161"/>
  <c r="J52" i="161" s="1"/>
  <c r="I89" i="161"/>
  <c r="J89" i="161" s="1"/>
  <c r="J78" i="161"/>
  <c r="F98" i="135"/>
  <c r="I98" i="135"/>
  <c r="J98" i="135" s="1"/>
  <c r="C118" i="140"/>
  <c r="D117" i="140" s="1"/>
  <c r="E117" i="140"/>
  <c r="I66" i="163"/>
  <c r="J66" i="163" s="1"/>
  <c r="I50" i="163"/>
  <c r="J50" i="163" s="1"/>
  <c r="I34" i="163"/>
  <c r="J34" i="163" s="1"/>
  <c r="F106" i="162"/>
  <c r="C108" i="162"/>
  <c r="F12" i="161"/>
  <c r="J61" i="161"/>
  <c r="J106" i="161"/>
  <c r="F78" i="160"/>
  <c r="I78" i="160"/>
  <c r="J78" i="160" s="1"/>
  <c r="I28" i="162"/>
  <c r="J28" i="162" s="1"/>
  <c r="F28" i="162"/>
  <c r="F56" i="162"/>
  <c r="I56" i="162"/>
  <c r="J56" i="162" s="1"/>
  <c r="I13" i="161"/>
  <c r="J13" i="161" s="1"/>
  <c r="F13" i="161"/>
  <c r="F87" i="161"/>
  <c r="J98" i="160"/>
  <c r="F88" i="160"/>
  <c r="F10" i="163"/>
  <c r="F26" i="163"/>
  <c r="I87" i="162"/>
  <c r="J87" i="162" s="1"/>
  <c r="F87" i="162"/>
  <c r="I60" i="161"/>
  <c r="J60" i="161" s="1"/>
  <c r="F60" i="161"/>
  <c r="I97" i="161"/>
  <c r="J97" i="161" s="1"/>
  <c r="F97" i="161"/>
  <c r="J86" i="161"/>
  <c r="F82" i="135"/>
  <c r="I82" i="135"/>
  <c r="J82" i="135" s="1"/>
  <c r="F5" i="163"/>
  <c r="F21" i="163"/>
  <c r="I9" i="162"/>
  <c r="J9" i="162" s="1"/>
  <c r="J22" i="161"/>
  <c r="I38" i="161"/>
  <c r="J38" i="161" s="1"/>
  <c r="I55" i="160"/>
  <c r="J55" i="160" s="1"/>
  <c r="F55" i="160"/>
  <c r="F86" i="160"/>
  <c r="I86" i="160"/>
  <c r="J86" i="160" s="1"/>
  <c r="J6" i="161"/>
  <c r="F89" i="161"/>
  <c r="J58" i="161"/>
  <c r="F95" i="161"/>
  <c r="J74" i="161"/>
  <c r="I18" i="160"/>
  <c r="J18" i="160" s="1"/>
  <c r="F18" i="160"/>
  <c r="J33" i="135"/>
  <c r="I18" i="161"/>
  <c r="J18" i="161" s="1"/>
  <c r="I21" i="160"/>
  <c r="J21" i="160" s="1"/>
  <c r="F21" i="160"/>
  <c r="J17" i="135"/>
  <c r="F8" i="161"/>
  <c r="F24" i="161"/>
  <c r="F96" i="135"/>
  <c r="I96" i="135"/>
  <c r="J96" i="135" s="1"/>
  <c r="I64" i="160"/>
  <c r="J64" i="160" s="1"/>
  <c r="F64" i="160"/>
  <c r="C118" i="166"/>
  <c r="D117" i="166" s="1"/>
  <c r="E117" i="166"/>
  <c r="F9" i="161"/>
  <c r="F25" i="161"/>
  <c r="I63" i="160"/>
  <c r="J63" i="160" s="1"/>
  <c r="F63" i="160"/>
  <c r="F80" i="161"/>
  <c r="F96" i="161"/>
  <c r="I66" i="161"/>
  <c r="J66" i="161" s="1"/>
  <c r="I50" i="161"/>
  <c r="J50" i="161" s="1"/>
  <c r="I34" i="161"/>
  <c r="J34" i="161" s="1"/>
  <c r="I5" i="160"/>
  <c r="J5" i="160" s="1"/>
  <c r="F5" i="160"/>
  <c r="J65" i="135"/>
  <c r="F80" i="135"/>
  <c r="I80" i="135"/>
  <c r="J80" i="135" s="1"/>
  <c r="F94" i="160"/>
  <c r="I94" i="160"/>
  <c r="J94" i="160" s="1"/>
  <c r="J9" i="135"/>
  <c r="I104" i="135"/>
  <c r="J104" i="135" s="1"/>
  <c r="C107" i="135"/>
  <c r="D105" i="135"/>
  <c r="F10" i="161"/>
  <c r="F26" i="161"/>
  <c r="F34" i="161"/>
  <c r="F50" i="161"/>
  <c r="F66" i="161"/>
  <c r="F82" i="161"/>
  <c r="F98" i="161"/>
  <c r="D107" i="161"/>
  <c r="F6" i="160"/>
  <c r="I48" i="160"/>
  <c r="J48" i="160" s="1"/>
  <c r="F48" i="160"/>
  <c r="F17" i="162"/>
  <c r="I47" i="160"/>
  <c r="J47" i="160" s="1"/>
  <c r="F47" i="160"/>
  <c r="F90" i="135"/>
  <c r="I90" i="135"/>
  <c r="J90" i="135" s="1"/>
  <c r="J49" i="135"/>
  <c r="I27" i="160"/>
  <c r="J27" i="160" s="1"/>
  <c r="F102" i="160"/>
  <c r="I102" i="160"/>
  <c r="J102" i="160" s="1"/>
  <c r="F70" i="160"/>
  <c r="I70" i="160"/>
  <c r="J70" i="160" s="1"/>
  <c r="J25" i="135"/>
  <c r="I32" i="160"/>
  <c r="J32" i="160" s="1"/>
  <c r="F32" i="160"/>
  <c r="I88" i="135"/>
  <c r="J88" i="135" s="1"/>
  <c r="I31" i="160"/>
  <c r="J31" i="160" s="1"/>
  <c r="F31" i="160"/>
  <c r="F74" i="135"/>
  <c r="I74" i="135"/>
  <c r="J74" i="135" s="1"/>
  <c r="F7" i="160"/>
  <c r="F23" i="160"/>
  <c r="F19" i="160"/>
  <c r="F41" i="135"/>
  <c r="F57" i="135"/>
  <c r="I67" i="160"/>
  <c r="J67" i="160" s="1"/>
  <c r="I51" i="160"/>
  <c r="J51" i="160" s="1"/>
  <c r="C107" i="160"/>
  <c r="D106" i="160" s="1"/>
  <c r="F10" i="135"/>
  <c r="F26" i="135"/>
  <c r="F20" i="160"/>
  <c r="C91" i="3"/>
  <c r="F15" i="160"/>
  <c r="F10" i="160"/>
  <c r="F26" i="160"/>
  <c r="F33" i="135"/>
  <c r="F49" i="135"/>
  <c r="F65" i="135"/>
  <c r="F18" i="135"/>
  <c r="F117" i="140" l="1"/>
  <c r="I117" i="140"/>
  <c r="J117" i="140" s="1"/>
  <c r="F117" i="166"/>
  <c r="I117" i="166"/>
  <c r="J117" i="166" s="1"/>
  <c r="I106" i="160"/>
  <c r="J106" i="160" s="1"/>
  <c r="F106" i="160"/>
  <c r="D107" i="163"/>
  <c r="C108" i="163"/>
  <c r="D106" i="163"/>
  <c r="I105" i="135"/>
  <c r="J105" i="135" s="1"/>
  <c r="F105" i="135"/>
  <c r="D107" i="135"/>
  <c r="C108" i="135"/>
  <c r="D106" i="135"/>
  <c r="C109" i="162"/>
  <c r="D107" i="162"/>
  <c r="C119" i="166"/>
  <c r="K118" i="166"/>
  <c r="E118" i="166"/>
  <c r="F92" i="142"/>
  <c r="I92" i="142"/>
  <c r="J92" i="142" s="1"/>
  <c r="D107" i="160"/>
  <c r="C108" i="160"/>
  <c r="I107" i="161"/>
  <c r="J107" i="161" s="1"/>
  <c r="F107" i="161"/>
  <c r="D90" i="3"/>
  <c r="C92" i="3"/>
  <c r="D91" i="3"/>
  <c r="E118" i="140"/>
  <c r="K118" i="140"/>
  <c r="C119" i="140"/>
  <c r="F106" i="165"/>
  <c r="I106" i="165"/>
  <c r="J106" i="165" s="1"/>
  <c r="I91" i="142"/>
  <c r="J91" i="142" s="1"/>
  <c r="F91" i="142"/>
  <c r="F94" i="142"/>
  <c r="I94" i="142"/>
  <c r="J94" i="142" s="1"/>
  <c r="D109" i="161"/>
  <c r="C110" i="161"/>
  <c r="F93" i="142"/>
  <c r="I93" i="142"/>
  <c r="J93" i="142" s="1"/>
  <c r="I108" i="161"/>
  <c r="J108" i="161" s="1"/>
  <c r="F108" i="161"/>
  <c r="C96" i="142"/>
  <c r="I106" i="164"/>
  <c r="J106" i="164" s="1"/>
  <c r="F106" i="164"/>
  <c r="I105" i="164"/>
  <c r="J105" i="164" s="1"/>
  <c r="F105" i="164"/>
  <c r="C108" i="164"/>
  <c r="D107" i="164"/>
  <c r="C109" i="165"/>
  <c r="D108" i="165"/>
  <c r="I105" i="163"/>
  <c r="J105" i="163" s="1"/>
  <c r="F105" i="163"/>
  <c r="D107" i="165"/>
  <c r="K119" i="166" l="1"/>
  <c r="D119" i="166"/>
  <c r="I119" i="166" s="1"/>
  <c r="J119" i="166" s="1"/>
  <c r="E119" i="166"/>
  <c r="F119" i="166"/>
  <c r="D118" i="166"/>
  <c r="I108" i="165"/>
  <c r="J108" i="165" s="1"/>
  <c r="F108" i="165"/>
  <c r="C111" i="161"/>
  <c r="I90" i="3"/>
  <c r="J90" i="3" s="1"/>
  <c r="F90" i="3"/>
  <c r="I109" i="161"/>
  <c r="J109" i="161" s="1"/>
  <c r="F109" i="161"/>
  <c r="K119" i="140"/>
  <c r="E119" i="140"/>
  <c r="F119" i="140"/>
  <c r="D119" i="140"/>
  <c r="I119" i="140" s="1"/>
  <c r="J119" i="140" s="1"/>
  <c r="D118" i="140"/>
  <c r="C110" i="165"/>
  <c r="D109" i="165" s="1"/>
  <c r="D96" i="142"/>
  <c r="C97" i="142"/>
  <c r="C109" i="164"/>
  <c r="D95" i="142"/>
  <c r="I107" i="160"/>
  <c r="J107" i="160" s="1"/>
  <c r="F107" i="160"/>
  <c r="F107" i="165"/>
  <c r="I107" i="165"/>
  <c r="J107" i="165" s="1"/>
  <c r="I107" i="164"/>
  <c r="J107" i="164" s="1"/>
  <c r="F107" i="164"/>
  <c r="I107" i="163"/>
  <c r="J107" i="163" s="1"/>
  <c r="F107" i="163"/>
  <c r="I91" i="3"/>
  <c r="J91" i="3" s="1"/>
  <c r="F91" i="3"/>
  <c r="C93" i="3"/>
  <c r="D92" i="3"/>
  <c r="F106" i="135"/>
  <c r="I106" i="135"/>
  <c r="J106" i="135" s="1"/>
  <c r="D108" i="135"/>
  <c r="C109" i="135"/>
  <c r="F107" i="162"/>
  <c r="I107" i="162"/>
  <c r="J107" i="162" s="1"/>
  <c r="I107" i="135"/>
  <c r="J107" i="135" s="1"/>
  <c r="F107" i="135"/>
  <c r="C110" i="162"/>
  <c r="D109" i="162" s="1"/>
  <c r="I106" i="163"/>
  <c r="J106" i="163" s="1"/>
  <c r="F106" i="163"/>
  <c r="C109" i="160"/>
  <c r="D108" i="162"/>
  <c r="C109" i="163"/>
  <c r="I109" i="162" l="1"/>
  <c r="J109" i="162" s="1"/>
  <c r="F109" i="162"/>
  <c r="I108" i="135"/>
  <c r="J108" i="135" s="1"/>
  <c r="F108" i="135"/>
  <c r="I109" i="165"/>
  <c r="J109" i="165" s="1"/>
  <c r="F109" i="165"/>
  <c r="D109" i="160"/>
  <c r="C110" i="160"/>
  <c r="D108" i="160"/>
  <c r="I92" i="3"/>
  <c r="J92" i="3" s="1"/>
  <c r="F92" i="3"/>
  <c r="C110" i="164"/>
  <c r="I108" i="162"/>
  <c r="J108" i="162" s="1"/>
  <c r="F108" i="162"/>
  <c r="D109" i="135"/>
  <c r="C110" i="135"/>
  <c r="C94" i="3"/>
  <c r="D93" i="3"/>
  <c r="D108" i="164"/>
  <c r="C98" i="142"/>
  <c r="D97" i="142" s="1"/>
  <c r="C111" i="165"/>
  <c r="D110" i="165" s="1"/>
  <c r="F96" i="142"/>
  <c r="I96" i="142"/>
  <c r="J96" i="142" s="1"/>
  <c r="I118" i="140"/>
  <c r="J118" i="140" s="1"/>
  <c r="F118" i="140"/>
  <c r="E107" i="140"/>
  <c r="E97" i="140"/>
  <c r="E95" i="140"/>
  <c r="E28" i="140"/>
  <c r="E38" i="140"/>
  <c r="E15" i="140"/>
  <c r="E93" i="140"/>
  <c r="E108" i="140"/>
  <c r="E99" i="140"/>
  <c r="E59" i="140"/>
  <c r="E68" i="140"/>
  <c r="E29" i="140"/>
  <c r="E7" i="140"/>
  <c r="E41" i="140"/>
  <c r="E109" i="140"/>
  <c r="E113" i="140"/>
  <c r="E52" i="140"/>
  <c r="E72" i="140"/>
  <c r="E75" i="140"/>
  <c r="E6" i="140"/>
  <c r="E48" i="140"/>
  <c r="E110" i="140"/>
  <c r="E115" i="140"/>
  <c r="E11" i="140"/>
  <c r="E14" i="140"/>
  <c r="E39" i="140"/>
  <c r="E24" i="140"/>
  <c r="E54" i="140"/>
  <c r="E111" i="140"/>
  <c r="E83" i="140"/>
  <c r="E66" i="140"/>
  <c r="E89" i="140"/>
  <c r="E61" i="140"/>
  <c r="E92" i="140"/>
  <c r="E57" i="140"/>
  <c r="E96" i="140"/>
  <c r="E63" i="140"/>
  <c r="E70" i="140"/>
  <c r="E84" i="140"/>
  <c r="E34" i="140"/>
  <c r="E21" i="140"/>
  <c r="E45" i="140"/>
  <c r="E112" i="140"/>
  <c r="E67" i="140"/>
  <c r="E87" i="140"/>
  <c r="E49" i="140"/>
  <c r="E91" i="140"/>
  <c r="E56" i="140"/>
  <c r="E50" i="140"/>
  <c r="E98" i="140"/>
  <c r="E94" i="140"/>
  <c r="E80" i="140"/>
  <c r="E37" i="140"/>
  <c r="E20" i="140"/>
  <c r="E31" i="140"/>
  <c r="E78" i="140"/>
  <c r="E101" i="140"/>
  <c r="E100" i="140"/>
  <c r="E64" i="140"/>
  <c r="E8" i="140"/>
  <c r="E9" i="140"/>
  <c r="E30" i="140"/>
  <c r="E12" i="140"/>
  <c r="E62" i="140"/>
  <c r="E102" i="140"/>
  <c r="E116" i="140"/>
  <c r="E85" i="140"/>
  <c r="E71" i="140"/>
  <c r="E73" i="140"/>
  <c r="E18" i="140"/>
  <c r="E42" i="140"/>
  <c r="E103" i="140"/>
  <c r="E33" i="140"/>
  <c r="E79" i="140"/>
  <c r="E13" i="140"/>
  <c r="E22" i="140"/>
  <c r="E5" i="140"/>
  <c r="E26" i="140"/>
  <c r="E104" i="140"/>
  <c r="E65" i="140"/>
  <c r="E36" i="140"/>
  <c r="E82" i="140"/>
  <c r="E60" i="140"/>
  <c r="E40" i="140"/>
  <c r="E25" i="140"/>
  <c r="E105" i="140"/>
  <c r="E51" i="140"/>
  <c r="E27" i="140"/>
  <c r="E19" i="140"/>
  <c r="E74" i="140"/>
  <c r="E46" i="140"/>
  <c r="E47" i="140"/>
  <c r="E76" i="140"/>
  <c r="E32" i="140"/>
  <c r="E106" i="140"/>
  <c r="E16" i="140"/>
  <c r="E114" i="140"/>
  <c r="E77" i="140"/>
  <c r="E35" i="140"/>
  <c r="E69" i="140"/>
  <c r="E81" i="140"/>
  <c r="E90" i="140"/>
  <c r="E58" i="140"/>
  <c r="E43" i="140"/>
  <c r="E86" i="140"/>
  <c r="E88" i="140"/>
  <c r="E10" i="140"/>
  <c r="E55" i="140"/>
  <c r="E17" i="140"/>
  <c r="E44" i="140"/>
  <c r="E53" i="140"/>
  <c r="E23" i="140"/>
  <c r="D111" i="161"/>
  <c r="C112" i="161"/>
  <c r="D110" i="161"/>
  <c r="F118" i="166"/>
  <c r="I118" i="166"/>
  <c r="J118" i="166" s="1"/>
  <c r="E97" i="166"/>
  <c r="E38" i="166"/>
  <c r="E93" i="166"/>
  <c r="E30" i="166"/>
  <c r="E5" i="166"/>
  <c r="E87" i="166"/>
  <c r="E89" i="166"/>
  <c r="E64" i="166"/>
  <c r="E25" i="166"/>
  <c r="E44" i="166"/>
  <c r="E46" i="166"/>
  <c r="E95" i="166"/>
  <c r="E12" i="166"/>
  <c r="E70" i="166"/>
  <c r="E104" i="166"/>
  <c r="E33" i="166"/>
  <c r="E18" i="166"/>
  <c r="E79" i="166"/>
  <c r="E9" i="166"/>
  <c r="E90" i="166"/>
  <c r="E62" i="166"/>
  <c r="E21" i="166"/>
  <c r="E40" i="166"/>
  <c r="E26" i="166"/>
  <c r="E103" i="166"/>
  <c r="E113" i="166"/>
  <c r="E23" i="166"/>
  <c r="E6" i="166"/>
  <c r="E112" i="166"/>
  <c r="E49" i="166"/>
  <c r="E42" i="166"/>
  <c r="E35" i="166"/>
  <c r="E86" i="166"/>
  <c r="E115" i="166"/>
  <c r="E10" i="166"/>
  <c r="E91" i="166"/>
  <c r="E99" i="166"/>
  <c r="E76" i="166"/>
  <c r="E22" i="166"/>
  <c r="E29" i="166"/>
  <c r="E53" i="166"/>
  <c r="E32" i="166"/>
  <c r="E80" i="166"/>
  <c r="E75" i="166"/>
  <c r="E63" i="166"/>
  <c r="E52" i="166"/>
  <c r="E73" i="166"/>
  <c r="E13" i="166"/>
  <c r="E77" i="166"/>
  <c r="E27" i="166"/>
  <c r="E58" i="166"/>
  <c r="E60" i="166"/>
  <c r="E45" i="166"/>
  <c r="E67" i="166"/>
  <c r="E81" i="166"/>
  <c r="E83" i="166"/>
  <c r="E69" i="166"/>
  <c r="E106" i="166"/>
  <c r="E17" i="166"/>
  <c r="E19" i="166"/>
  <c r="E14" i="166"/>
  <c r="E114" i="166"/>
  <c r="E116" i="166"/>
  <c r="E102" i="166"/>
  <c r="E71" i="166"/>
  <c r="E34" i="166"/>
  <c r="E96" i="166"/>
  <c r="E111" i="166"/>
  <c r="E47" i="166"/>
  <c r="E84" i="166"/>
  <c r="E54" i="166"/>
  <c r="E59" i="166"/>
  <c r="E11" i="166"/>
  <c r="E20" i="166"/>
  <c r="E36" i="166"/>
  <c r="E37" i="166"/>
  <c r="E31" i="166"/>
  <c r="E15" i="166"/>
  <c r="E39" i="166"/>
  <c r="E50" i="166"/>
  <c r="E101" i="166"/>
  <c r="E72" i="166"/>
  <c r="E82" i="166"/>
  <c r="E51" i="166"/>
  <c r="E85" i="166"/>
  <c r="E105" i="166"/>
  <c r="E100" i="166"/>
  <c r="E8" i="166"/>
  <c r="E68" i="166"/>
  <c r="E88" i="166"/>
  <c r="E48" i="166"/>
  <c r="E43" i="166"/>
  <c r="E41" i="166"/>
  <c r="E107" i="166"/>
  <c r="E16" i="166"/>
  <c r="E108" i="166"/>
  <c r="E78" i="166"/>
  <c r="E7" i="166"/>
  <c r="E94" i="166"/>
  <c r="E110" i="166"/>
  <c r="E74" i="166"/>
  <c r="E65" i="166"/>
  <c r="E61" i="166"/>
  <c r="E28" i="166"/>
  <c r="E66" i="166"/>
  <c r="E56" i="166"/>
  <c r="E92" i="166"/>
  <c r="E57" i="166"/>
  <c r="E55" i="166"/>
  <c r="E24" i="166"/>
  <c r="E98" i="166"/>
  <c r="E109" i="166"/>
  <c r="C111" i="162"/>
  <c r="I95" i="142"/>
  <c r="J95" i="142" s="1"/>
  <c r="F95" i="142"/>
  <c r="D109" i="163"/>
  <c r="C110" i="163"/>
  <c r="D108" i="163"/>
  <c r="I110" i="165" l="1"/>
  <c r="J110" i="165" s="1"/>
  <c r="F110" i="165"/>
  <c r="I97" i="142"/>
  <c r="J97" i="142" s="1"/>
  <c r="F97" i="142"/>
  <c r="I109" i="135"/>
  <c r="J109" i="135" s="1"/>
  <c r="F109" i="135"/>
  <c r="F111" i="161"/>
  <c r="I111" i="161"/>
  <c r="J111" i="161" s="1"/>
  <c r="I109" i="160"/>
  <c r="J109" i="160" s="1"/>
  <c r="F109" i="160"/>
  <c r="F110" i="161"/>
  <c r="I110" i="161"/>
  <c r="J110" i="161" s="1"/>
  <c r="C112" i="162"/>
  <c r="D111" i="162" s="1"/>
  <c r="I108" i="164"/>
  <c r="J108" i="164" s="1"/>
  <c r="F108" i="164"/>
  <c r="C99" i="142"/>
  <c r="D98" i="142"/>
  <c r="D110" i="162"/>
  <c r="K81" i="140"/>
  <c r="K69" i="140"/>
  <c r="K86" i="140"/>
  <c r="K13" i="140"/>
  <c r="K9" i="140"/>
  <c r="K80" i="140"/>
  <c r="K14" i="140"/>
  <c r="K16" i="140"/>
  <c r="K53" i="140"/>
  <c r="K47" i="140"/>
  <c r="K28" i="140"/>
  <c r="K95" i="140"/>
  <c r="K29" i="140"/>
  <c r="K30" i="140"/>
  <c r="X3" i="143" s="1"/>
  <c r="K35" i="140"/>
  <c r="K23" i="140"/>
  <c r="K55" i="140"/>
  <c r="K52" i="140"/>
  <c r="K10" i="140"/>
  <c r="K7" i="140"/>
  <c r="K6" i="140"/>
  <c r="K78" i="140"/>
  <c r="K31" i="140"/>
  <c r="K68" i="140"/>
  <c r="K90" i="140"/>
  <c r="K76" i="140"/>
  <c r="K82" i="140"/>
  <c r="K8" i="140"/>
  <c r="K87" i="140"/>
  <c r="K84" i="140"/>
  <c r="K50" i="140"/>
  <c r="K85" i="140"/>
  <c r="K70" i="140"/>
  <c r="X4" i="143" s="1"/>
  <c r="K64" i="140"/>
  <c r="K11" i="140"/>
  <c r="K92" i="140"/>
  <c r="K15" i="140"/>
  <c r="K91" i="140"/>
  <c r="K75" i="140"/>
  <c r="K25" i="140"/>
  <c r="K89" i="140"/>
  <c r="K60" i="140"/>
  <c r="K54" i="140"/>
  <c r="K19" i="140"/>
  <c r="K59" i="140"/>
  <c r="K83" i="140"/>
  <c r="K74" i="140"/>
  <c r="K72" i="140"/>
  <c r="K88" i="140"/>
  <c r="K61" i="140"/>
  <c r="K20" i="140"/>
  <c r="K71" i="140"/>
  <c r="K94" i="140"/>
  <c r="K17" i="140"/>
  <c r="K73" i="140"/>
  <c r="K108" i="140"/>
  <c r="K62" i="140"/>
  <c r="K27" i="140"/>
  <c r="K22" i="140"/>
  <c r="K77" i="140"/>
  <c r="K79" i="140"/>
  <c r="K46" i="140"/>
  <c r="K51" i="140"/>
  <c r="K101" i="140"/>
  <c r="K100" i="140"/>
  <c r="K33" i="140"/>
  <c r="K102" i="140"/>
  <c r="K37" i="140"/>
  <c r="K12" i="140"/>
  <c r="K103" i="140"/>
  <c r="K32" i="140"/>
  <c r="K44" i="140"/>
  <c r="K109" i="140"/>
  <c r="K24" i="140"/>
  <c r="K26" i="140"/>
  <c r="K116" i="140"/>
  <c r="K5" i="140"/>
  <c r="X2" i="143" s="1"/>
  <c r="K42" i="140"/>
  <c r="K105" i="140"/>
  <c r="K111" i="140"/>
  <c r="K67" i="140"/>
  <c r="K49" i="140"/>
  <c r="K104" i="140"/>
  <c r="K110" i="140"/>
  <c r="K57" i="140"/>
  <c r="K18" i="140"/>
  <c r="K96" i="140"/>
  <c r="K115" i="140"/>
  <c r="K93" i="140"/>
  <c r="K34" i="140"/>
  <c r="K112" i="140"/>
  <c r="K56" i="140"/>
  <c r="K66" i="140"/>
  <c r="K41" i="140"/>
  <c r="K97" i="140"/>
  <c r="K107" i="140"/>
  <c r="K38" i="140"/>
  <c r="K45" i="140"/>
  <c r="K39" i="140"/>
  <c r="K106" i="140"/>
  <c r="K113" i="140"/>
  <c r="K98" i="140"/>
  <c r="K99" i="140"/>
  <c r="K58" i="140"/>
  <c r="K114" i="140"/>
  <c r="K40" i="140"/>
  <c r="K65" i="140"/>
  <c r="K36" i="140"/>
  <c r="K43" i="140"/>
  <c r="K48" i="140"/>
  <c r="K21" i="140"/>
  <c r="K63" i="140"/>
  <c r="C112" i="165"/>
  <c r="F108" i="163"/>
  <c r="I108" i="163"/>
  <c r="J108" i="163" s="1"/>
  <c r="C111" i="164"/>
  <c r="D110" i="164" s="1"/>
  <c r="D110" i="163"/>
  <c r="C111" i="163"/>
  <c r="D109" i="164"/>
  <c r="I109" i="163"/>
  <c r="J109" i="163" s="1"/>
  <c r="F109" i="163"/>
  <c r="K33" i="166"/>
  <c r="K24" i="166"/>
  <c r="K37" i="166"/>
  <c r="K22" i="166"/>
  <c r="K29" i="166"/>
  <c r="K21" i="166"/>
  <c r="K31" i="166"/>
  <c r="K58" i="166"/>
  <c r="K35" i="166"/>
  <c r="K89" i="166"/>
  <c r="K7" i="166"/>
  <c r="K87" i="166"/>
  <c r="K47" i="166"/>
  <c r="K108" i="166"/>
  <c r="K73" i="166"/>
  <c r="K13" i="166"/>
  <c r="K106" i="166"/>
  <c r="K102" i="166"/>
  <c r="K67" i="166"/>
  <c r="K103" i="166"/>
  <c r="K105" i="166"/>
  <c r="K101" i="166"/>
  <c r="K82" i="166"/>
  <c r="K5" i="166"/>
  <c r="W2" i="143" s="1"/>
  <c r="K104" i="166"/>
  <c r="K10" i="166"/>
  <c r="K94" i="166"/>
  <c r="K46" i="166"/>
  <c r="K38" i="166"/>
  <c r="K92" i="166"/>
  <c r="K96" i="166"/>
  <c r="K107" i="166"/>
  <c r="K93" i="166"/>
  <c r="K72" i="166"/>
  <c r="K40" i="166"/>
  <c r="K77" i="166"/>
  <c r="K44" i="166"/>
  <c r="K98" i="166"/>
  <c r="K111" i="166"/>
  <c r="K15" i="166"/>
  <c r="K79" i="166"/>
  <c r="K99" i="166"/>
  <c r="K69" i="166"/>
  <c r="K97" i="166"/>
  <c r="K112" i="166"/>
  <c r="K109" i="166"/>
  <c r="K74" i="166"/>
  <c r="K49" i="166"/>
  <c r="K28" i="166"/>
  <c r="K100" i="166"/>
  <c r="K116" i="166"/>
  <c r="K14" i="166"/>
  <c r="K43" i="166"/>
  <c r="K56" i="166"/>
  <c r="K64" i="166"/>
  <c r="K85" i="166"/>
  <c r="K55" i="166"/>
  <c r="K50" i="166"/>
  <c r="K110" i="166"/>
  <c r="K76" i="166"/>
  <c r="K90" i="166"/>
  <c r="K80" i="166"/>
  <c r="K27" i="166"/>
  <c r="K8" i="166"/>
  <c r="K18" i="166"/>
  <c r="K48" i="166"/>
  <c r="K45" i="166"/>
  <c r="K34" i="166"/>
  <c r="K71" i="166"/>
  <c r="K54" i="166"/>
  <c r="K78" i="166"/>
  <c r="K32" i="166"/>
  <c r="K42" i="166"/>
  <c r="K81" i="166"/>
  <c r="K70" i="166"/>
  <c r="W4" i="143" s="1"/>
  <c r="K65" i="166"/>
  <c r="K39" i="166"/>
  <c r="K95" i="166"/>
  <c r="K25" i="166"/>
  <c r="K30" i="166"/>
  <c r="W3" i="143" s="1"/>
  <c r="K12" i="166"/>
  <c r="K9" i="166"/>
  <c r="K26" i="166"/>
  <c r="K23" i="166"/>
  <c r="K36" i="166"/>
  <c r="K11" i="166"/>
  <c r="K6" i="166"/>
  <c r="K61" i="166"/>
  <c r="K41" i="166"/>
  <c r="K86" i="166"/>
  <c r="K88" i="166"/>
  <c r="K57" i="166"/>
  <c r="K68" i="166"/>
  <c r="K84" i="166"/>
  <c r="K17" i="166"/>
  <c r="K60" i="166"/>
  <c r="K51" i="166"/>
  <c r="K20" i="166"/>
  <c r="K53" i="166"/>
  <c r="K66" i="166"/>
  <c r="K63" i="166"/>
  <c r="K52" i="166"/>
  <c r="K62" i="166"/>
  <c r="K115" i="166"/>
  <c r="K75" i="166"/>
  <c r="K114" i="166"/>
  <c r="K59" i="166"/>
  <c r="K83" i="166"/>
  <c r="K16" i="166"/>
  <c r="K91" i="166"/>
  <c r="K19" i="166"/>
  <c r="K113" i="166"/>
  <c r="I93" i="3"/>
  <c r="J93" i="3" s="1"/>
  <c r="F93" i="3"/>
  <c r="I108" i="160"/>
  <c r="J108" i="160" s="1"/>
  <c r="F108" i="160"/>
  <c r="D94" i="3"/>
  <c r="C95" i="3"/>
  <c r="C113" i="161"/>
  <c r="D112" i="161"/>
  <c r="C111" i="135"/>
  <c r="C111" i="160"/>
  <c r="D110" i="160"/>
  <c r="I111" i="162" l="1"/>
  <c r="J111" i="162" s="1"/>
  <c r="F111" i="162"/>
  <c r="F110" i="164"/>
  <c r="I110" i="164"/>
  <c r="J110" i="164" s="1"/>
  <c r="C114" i="161"/>
  <c r="D113" i="161" s="1"/>
  <c r="F110" i="160"/>
  <c r="I110" i="160"/>
  <c r="J110" i="160" s="1"/>
  <c r="D111" i="160"/>
  <c r="C112" i="160"/>
  <c r="C112" i="135"/>
  <c r="I112" i="161"/>
  <c r="J112" i="161" s="1"/>
  <c r="F112" i="161"/>
  <c r="C113" i="162"/>
  <c r="D112" i="162"/>
  <c r="D110" i="135"/>
  <c r="D111" i="163"/>
  <c r="C112" i="163"/>
  <c r="D99" i="142"/>
  <c r="C100" i="142"/>
  <c r="I109" i="164"/>
  <c r="J109" i="164" s="1"/>
  <c r="F109" i="164"/>
  <c r="C113" i="165"/>
  <c r="D112" i="165" s="1"/>
  <c r="D111" i="165"/>
  <c r="F110" i="163"/>
  <c r="I110" i="163"/>
  <c r="J110" i="163" s="1"/>
  <c r="C96" i="3"/>
  <c r="D95" i="3" s="1"/>
  <c r="I110" i="162"/>
  <c r="J110" i="162" s="1"/>
  <c r="F110" i="162"/>
  <c r="C112" i="164"/>
  <c r="D111" i="164"/>
  <c r="I98" i="142"/>
  <c r="J98" i="142" s="1"/>
  <c r="F98" i="142"/>
  <c r="I94" i="3"/>
  <c r="J94" i="3" s="1"/>
  <c r="F94" i="3"/>
  <c r="I95" i="3" l="1"/>
  <c r="J95" i="3" s="1"/>
  <c r="F95" i="3"/>
  <c r="F112" i="165"/>
  <c r="I112" i="165"/>
  <c r="J112" i="165" s="1"/>
  <c r="I113" i="161"/>
  <c r="J113" i="161" s="1"/>
  <c r="F113" i="161"/>
  <c r="F111" i="160"/>
  <c r="I111" i="160"/>
  <c r="J111" i="160" s="1"/>
  <c r="I110" i="135"/>
  <c r="J110" i="135" s="1"/>
  <c r="F110" i="135"/>
  <c r="I112" i="162"/>
  <c r="J112" i="162" s="1"/>
  <c r="F112" i="162"/>
  <c r="C114" i="162"/>
  <c r="D113" i="162"/>
  <c r="D113" i="165"/>
  <c r="C114" i="165"/>
  <c r="C113" i="135"/>
  <c r="D112" i="135" s="1"/>
  <c r="D112" i="163"/>
  <c r="C113" i="163"/>
  <c r="D111" i="135"/>
  <c r="F111" i="164"/>
  <c r="I111" i="164"/>
  <c r="J111" i="164" s="1"/>
  <c r="I111" i="163"/>
  <c r="J111" i="163" s="1"/>
  <c r="F111" i="163"/>
  <c r="C113" i="164"/>
  <c r="C101" i="142"/>
  <c r="D100" i="142"/>
  <c r="D114" i="161"/>
  <c r="C115" i="161"/>
  <c r="I111" i="165"/>
  <c r="J111" i="165" s="1"/>
  <c r="F111" i="165"/>
  <c r="I99" i="142"/>
  <c r="J99" i="142" s="1"/>
  <c r="F99" i="142"/>
  <c r="C97" i="3"/>
  <c r="D96" i="3" s="1"/>
  <c r="C113" i="160"/>
  <c r="D112" i="160"/>
  <c r="I96" i="3" l="1"/>
  <c r="J96" i="3" s="1"/>
  <c r="F96" i="3"/>
  <c r="F112" i="135"/>
  <c r="I112" i="135"/>
  <c r="J112" i="135" s="1"/>
  <c r="C114" i="135"/>
  <c r="D113" i="135"/>
  <c r="C98" i="3"/>
  <c r="D97" i="3"/>
  <c r="I100" i="142"/>
  <c r="J100" i="142" s="1"/>
  <c r="F100" i="142"/>
  <c r="C102" i="142"/>
  <c r="F111" i="135"/>
  <c r="I111" i="135"/>
  <c r="J111" i="135" s="1"/>
  <c r="D113" i="163"/>
  <c r="C114" i="163"/>
  <c r="C114" i="164"/>
  <c r="D113" i="164"/>
  <c r="F112" i="160"/>
  <c r="I112" i="160"/>
  <c r="J112" i="160" s="1"/>
  <c r="C116" i="161"/>
  <c r="D115" i="161"/>
  <c r="F112" i="163"/>
  <c r="I112" i="163"/>
  <c r="J112" i="163" s="1"/>
  <c r="F113" i="162"/>
  <c r="I113" i="162"/>
  <c r="J113" i="162" s="1"/>
  <c r="C115" i="165"/>
  <c r="D114" i="165"/>
  <c r="C115" i="162"/>
  <c r="D114" i="162"/>
  <c r="D113" i="160"/>
  <c r="C114" i="160"/>
  <c r="I114" i="161"/>
  <c r="J114" i="161" s="1"/>
  <c r="F114" i="161"/>
  <c r="I113" i="165"/>
  <c r="J113" i="165" s="1"/>
  <c r="F113" i="165"/>
  <c r="D112" i="164"/>
  <c r="F112" i="164" l="1"/>
  <c r="I112" i="164"/>
  <c r="J112" i="164" s="1"/>
  <c r="C115" i="160"/>
  <c r="D114" i="160"/>
  <c r="F113" i="135"/>
  <c r="I113" i="135"/>
  <c r="J113" i="135" s="1"/>
  <c r="I113" i="164"/>
  <c r="J113" i="164" s="1"/>
  <c r="F113" i="164"/>
  <c r="C115" i="135"/>
  <c r="D114" i="135"/>
  <c r="D114" i="164"/>
  <c r="C115" i="164"/>
  <c r="I114" i="162"/>
  <c r="J114" i="162" s="1"/>
  <c r="F114" i="162"/>
  <c r="D102" i="142"/>
  <c r="C103" i="142"/>
  <c r="D115" i="162"/>
  <c r="C116" i="162"/>
  <c r="F115" i="161"/>
  <c r="I115" i="161"/>
  <c r="J115" i="161" s="1"/>
  <c r="D101" i="142"/>
  <c r="I114" i="165"/>
  <c r="J114" i="165" s="1"/>
  <c r="F114" i="165"/>
  <c r="C117" i="161"/>
  <c r="D116" i="161" s="1"/>
  <c r="K116" i="161"/>
  <c r="E116" i="161"/>
  <c r="C115" i="163"/>
  <c r="D114" i="163" s="1"/>
  <c r="C116" i="165"/>
  <c r="I113" i="163"/>
  <c r="J113" i="163" s="1"/>
  <c r="F113" i="163"/>
  <c r="I97" i="3"/>
  <c r="J97" i="3" s="1"/>
  <c r="F97" i="3"/>
  <c r="C99" i="3"/>
  <c r="D98" i="3" s="1"/>
  <c r="F113" i="160"/>
  <c r="I113" i="160"/>
  <c r="J113" i="160" s="1"/>
  <c r="I114" i="163" l="1"/>
  <c r="J114" i="163" s="1"/>
  <c r="F114" i="163"/>
  <c r="F116" i="161"/>
  <c r="I116" i="161"/>
  <c r="J116" i="161" s="1"/>
  <c r="I98" i="3"/>
  <c r="J98" i="3" s="1"/>
  <c r="F98" i="3"/>
  <c r="F102" i="142"/>
  <c r="I102" i="142"/>
  <c r="J102" i="142" s="1"/>
  <c r="C116" i="164"/>
  <c r="D115" i="164"/>
  <c r="I114" i="164"/>
  <c r="J114" i="164" s="1"/>
  <c r="F114" i="164"/>
  <c r="C117" i="165"/>
  <c r="K116" i="165"/>
  <c r="D116" i="165"/>
  <c r="E116" i="165"/>
  <c r="C100" i="3"/>
  <c r="D99" i="3" s="1"/>
  <c r="F114" i="135"/>
  <c r="I114" i="135"/>
  <c r="J114" i="135" s="1"/>
  <c r="I114" i="160"/>
  <c r="J114" i="160" s="1"/>
  <c r="F114" i="160"/>
  <c r="C116" i="135"/>
  <c r="C116" i="160"/>
  <c r="D115" i="160" s="1"/>
  <c r="C117" i="162"/>
  <c r="K116" i="162"/>
  <c r="D116" i="162"/>
  <c r="E116" i="162"/>
  <c r="C116" i="163"/>
  <c r="D115" i="163" s="1"/>
  <c r="K117" i="161"/>
  <c r="C118" i="161"/>
  <c r="D117" i="161" s="1"/>
  <c r="E117" i="161"/>
  <c r="F115" i="162"/>
  <c r="I115" i="162"/>
  <c r="J115" i="162" s="1"/>
  <c r="I101" i="142"/>
  <c r="J101" i="142" s="1"/>
  <c r="F101" i="142"/>
  <c r="D115" i="165"/>
  <c r="C104" i="142"/>
  <c r="F117" i="161" l="1"/>
  <c r="I117" i="161"/>
  <c r="J117" i="161" s="1"/>
  <c r="F115" i="163"/>
  <c r="I115" i="163"/>
  <c r="J115" i="163" s="1"/>
  <c r="F115" i="160"/>
  <c r="I115" i="160"/>
  <c r="J115" i="160" s="1"/>
  <c r="I99" i="3"/>
  <c r="J99" i="3" s="1"/>
  <c r="F99" i="3"/>
  <c r="C117" i="160"/>
  <c r="D116" i="160" s="1"/>
  <c r="K116" i="160"/>
  <c r="E116" i="160"/>
  <c r="C101" i="3"/>
  <c r="D100" i="3" s="1"/>
  <c r="K118" i="161"/>
  <c r="E118" i="161"/>
  <c r="C119" i="161"/>
  <c r="D118" i="161"/>
  <c r="D116" i="135"/>
  <c r="K116" i="135"/>
  <c r="E116" i="135"/>
  <c r="C117" i="135"/>
  <c r="D115" i="135"/>
  <c r="F115" i="164"/>
  <c r="I115" i="164"/>
  <c r="J115" i="164" s="1"/>
  <c r="E116" i="164"/>
  <c r="C117" i="164"/>
  <c r="D116" i="164" s="1"/>
  <c r="K116" i="164"/>
  <c r="C117" i="163"/>
  <c r="K116" i="163"/>
  <c r="D116" i="163"/>
  <c r="E116" i="163"/>
  <c r="I116" i="162"/>
  <c r="J116" i="162" s="1"/>
  <c r="F116" i="162"/>
  <c r="F116" i="165"/>
  <c r="I116" i="165"/>
  <c r="J116" i="165" s="1"/>
  <c r="C105" i="142"/>
  <c r="D103" i="142"/>
  <c r="C118" i="162"/>
  <c r="E117" i="162"/>
  <c r="K117" i="162"/>
  <c r="K117" i="165"/>
  <c r="E117" i="165"/>
  <c r="D117" i="165"/>
  <c r="C118" i="165"/>
  <c r="F115" i="165"/>
  <c r="I115" i="165"/>
  <c r="J115" i="165" s="1"/>
  <c r="I100" i="3" l="1"/>
  <c r="J100" i="3" s="1"/>
  <c r="F100" i="3"/>
  <c r="F116" i="160"/>
  <c r="I116" i="160"/>
  <c r="J116" i="160" s="1"/>
  <c r="F116" i="164"/>
  <c r="I116" i="164"/>
  <c r="J116" i="164" s="1"/>
  <c r="I118" i="161"/>
  <c r="J118" i="161" s="1"/>
  <c r="F118" i="161"/>
  <c r="E119" i="161"/>
  <c r="D119" i="161"/>
  <c r="F119" i="161"/>
  <c r="K119" i="161"/>
  <c r="C102" i="3"/>
  <c r="D101" i="3" s="1"/>
  <c r="F116" i="135"/>
  <c r="I116" i="135"/>
  <c r="J116" i="135" s="1"/>
  <c r="C106" i="142"/>
  <c r="D105" i="142" s="1"/>
  <c r="D104" i="142"/>
  <c r="F116" i="163"/>
  <c r="I116" i="163"/>
  <c r="J116" i="163" s="1"/>
  <c r="K118" i="162"/>
  <c r="C119" i="162"/>
  <c r="E118" i="162"/>
  <c r="D118" i="162"/>
  <c r="I115" i="135"/>
  <c r="J115" i="135" s="1"/>
  <c r="F115" i="135"/>
  <c r="F103" i="142"/>
  <c r="I103" i="142"/>
  <c r="J103" i="142" s="1"/>
  <c r="K117" i="163"/>
  <c r="C118" i="163"/>
  <c r="D117" i="163"/>
  <c r="E117" i="163"/>
  <c r="C118" i="160"/>
  <c r="D117" i="160" s="1"/>
  <c r="E117" i="160"/>
  <c r="K117" i="160"/>
  <c r="E113" i="161"/>
  <c r="D117" i="162"/>
  <c r="D118" i="165"/>
  <c r="E118" i="165"/>
  <c r="K118" i="165"/>
  <c r="C119" i="165"/>
  <c r="K117" i="135"/>
  <c r="C118" i="135"/>
  <c r="D117" i="135" s="1"/>
  <c r="E117" i="135"/>
  <c r="E114" i="161"/>
  <c r="F117" i="165"/>
  <c r="I117" i="165"/>
  <c r="J117" i="165" s="1"/>
  <c r="E117" i="164"/>
  <c r="K117" i="164"/>
  <c r="C118" i="164"/>
  <c r="D117" i="164" s="1"/>
  <c r="I105" i="142" l="1"/>
  <c r="J105" i="142" s="1"/>
  <c r="F105" i="142"/>
  <c r="I101" i="3"/>
  <c r="J101" i="3" s="1"/>
  <c r="F101" i="3"/>
  <c r="F117" i="160"/>
  <c r="I117" i="160"/>
  <c r="J117" i="160" s="1"/>
  <c r="I117" i="135"/>
  <c r="J117" i="135" s="1"/>
  <c r="F117" i="135"/>
  <c r="F117" i="164"/>
  <c r="I117" i="164"/>
  <c r="J117" i="164" s="1"/>
  <c r="D119" i="162"/>
  <c r="K119" i="162"/>
  <c r="F119" i="162"/>
  <c r="E119" i="162"/>
  <c r="C103" i="3"/>
  <c r="D102" i="3" s="1"/>
  <c r="I119" i="161"/>
  <c r="J119" i="161" s="1"/>
  <c r="E64" i="161"/>
  <c r="E7" i="161"/>
  <c r="E98" i="161"/>
  <c r="E14" i="161"/>
  <c r="E19" i="161"/>
  <c r="E32" i="161"/>
  <c r="E48" i="161"/>
  <c r="E26" i="161"/>
  <c r="E99" i="161"/>
  <c r="E18" i="161"/>
  <c r="E100" i="161"/>
  <c r="E13" i="161"/>
  <c r="E58" i="161"/>
  <c r="E92" i="161"/>
  <c r="E87" i="161"/>
  <c r="E46" i="161"/>
  <c r="E28" i="161"/>
  <c r="E52" i="161"/>
  <c r="E82" i="161"/>
  <c r="E10" i="161"/>
  <c r="E68" i="161"/>
  <c r="E23" i="161"/>
  <c r="E45" i="161"/>
  <c r="E21" i="161"/>
  <c r="E15" i="161"/>
  <c r="E31" i="161"/>
  <c r="E8" i="161"/>
  <c r="E29" i="161"/>
  <c r="E30" i="161"/>
  <c r="E27" i="161"/>
  <c r="E22" i="161"/>
  <c r="E53" i="161"/>
  <c r="E88" i="161"/>
  <c r="E71" i="161"/>
  <c r="E34" i="161"/>
  <c r="E75" i="161"/>
  <c r="E35" i="161"/>
  <c r="E38" i="161"/>
  <c r="E12" i="161"/>
  <c r="E63" i="161"/>
  <c r="E61" i="161"/>
  <c r="E69" i="161"/>
  <c r="E79" i="161"/>
  <c r="E56" i="161"/>
  <c r="E25" i="161"/>
  <c r="E37" i="161"/>
  <c r="E16" i="161"/>
  <c r="E59" i="161"/>
  <c r="E40" i="161"/>
  <c r="E66" i="161"/>
  <c r="E41" i="161"/>
  <c r="E76" i="161"/>
  <c r="E85" i="161"/>
  <c r="E6" i="161"/>
  <c r="E36" i="161"/>
  <c r="E55" i="161"/>
  <c r="E51" i="161"/>
  <c r="E44" i="161"/>
  <c r="E101" i="161"/>
  <c r="E42" i="161"/>
  <c r="E84" i="161"/>
  <c r="E67" i="161"/>
  <c r="E60" i="161"/>
  <c r="E20" i="161"/>
  <c r="E57" i="161"/>
  <c r="E54" i="161"/>
  <c r="E72" i="161"/>
  <c r="E83" i="161"/>
  <c r="E47" i="161"/>
  <c r="E91" i="161"/>
  <c r="E5" i="161"/>
  <c r="E96" i="161"/>
  <c r="E49" i="161"/>
  <c r="E103" i="161"/>
  <c r="E50" i="161"/>
  <c r="E104" i="161"/>
  <c r="E17" i="161"/>
  <c r="E9" i="161"/>
  <c r="E105" i="161"/>
  <c r="E70" i="161"/>
  <c r="E77" i="161"/>
  <c r="E78" i="161"/>
  <c r="E97" i="161"/>
  <c r="E81" i="161"/>
  <c r="E94" i="161"/>
  <c r="E11" i="161"/>
  <c r="E102" i="161"/>
  <c r="E33" i="161"/>
  <c r="E74" i="161"/>
  <c r="E73" i="161"/>
  <c r="E65" i="161"/>
  <c r="E62" i="161"/>
  <c r="E80" i="161"/>
  <c r="E86" i="161"/>
  <c r="E95" i="161"/>
  <c r="E39" i="161"/>
  <c r="E90" i="161"/>
  <c r="E89" i="161"/>
  <c r="E107" i="161"/>
  <c r="E106" i="161"/>
  <c r="E24" i="161"/>
  <c r="E93" i="161"/>
  <c r="E43" i="161"/>
  <c r="E108" i="161"/>
  <c r="E111" i="161"/>
  <c r="E109" i="161"/>
  <c r="E110" i="161"/>
  <c r="E112" i="161"/>
  <c r="E115" i="161"/>
  <c r="F104" i="142"/>
  <c r="I104" i="142"/>
  <c r="J104" i="142" s="1"/>
  <c r="I117" i="163"/>
  <c r="J117" i="163" s="1"/>
  <c r="F117" i="163"/>
  <c r="E118" i="163"/>
  <c r="C119" i="163"/>
  <c r="D118" i="163" s="1"/>
  <c r="K118" i="163"/>
  <c r="F117" i="162"/>
  <c r="I117" i="162"/>
  <c r="J117" i="162" s="1"/>
  <c r="E110" i="162"/>
  <c r="E114" i="162"/>
  <c r="E115" i="162"/>
  <c r="E111" i="162"/>
  <c r="C119" i="160"/>
  <c r="D118" i="160"/>
  <c r="E118" i="160"/>
  <c r="K118" i="160"/>
  <c r="F118" i="165"/>
  <c r="I118" i="165"/>
  <c r="J118" i="165" s="1"/>
  <c r="E118" i="135"/>
  <c r="C119" i="135"/>
  <c r="D118" i="135" s="1"/>
  <c r="K118" i="135"/>
  <c r="I118" i="162"/>
  <c r="J118" i="162" s="1"/>
  <c r="F118" i="162"/>
  <c r="C119" i="164"/>
  <c r="D118" i="164" s="1"/>
  <c r="K118" i="164"/>
  <c r="E118" i="164"/>
  <c r="C107" i="142"/>
  <c r="D106" i="142"/>
  <c r="K119" i="165"/>
  <c r="D119" i="165"/>
  <c r="E114" i="165" s="1"/>
  <c r="E119" i="165"/>
  <c r="F119" i="165"/>
  <c r="I102" i="3" l="1"/>
  <c r="J102" i="3" s="1"/>
  <c r="F102" i="3"/>
  <c r="I118" i="163"/>
  <c r="J118" i="163" s="1"/>
  <c r="F118" i="163"/>
  <c r="E115" i="163"/>
  <c r="E113" i="160"/>
  <c r="F118" i="135"/>
  <c r="I118" i="135"/>
  <c r="J118" i="135" s="1"/>
  <c r="K115" i="165"/>
  <c r="F118" i="164"/>
  <c r="I118" i="164"/>
  <c r="J118" i="164" s="1"/>
  <c r="E115" i="165"/>
  <c r="C104" i="3"/>
  <c r="D103" i="3" s="1"/>
  <c r="E113" i="165"/>
  <c r="C108" i="142"/>
  <c r="D107" i="142" s="1"/>
  <c r="E119" i="163"/>
  <c r="K119" i="163"/>
  <c r="F119" i="163"/>
  <c r="D119" i="163"/>
  <c r="E112" i="163" s="1"/>
  <c r="I119" i="165"/>
  <c r="J119" i="165" s="1"/>
  <c r="E53" i="165"/>
  <c r="E24" i="165"/>
  <c r="E25" i="165"/>
  <c r="E74" i="165"/>
  <c r="E17" i="165"/>
  <c r="E44" i="165"/>
  <c r="E95" i="165"/>
  <c r="E58" i="165"/>
  <c r="E23" i="165"/>
  <c r="E61" i="165"/>
  <c r="E34" i="165"/>
  <c r="E64" i="165"/>
  <c r="E87" i="165"/>
  <c r="E54" i="165"/>
  <c r="E82" i="165"/>
  <c r="E90" i="165"/>
  <c r="E55" i="165"/>
  <c r="E20" i="165"/>
  <c r="E48" i="165"/>
  <c r="E84" i="165"/>
  <c r="E9" i="165"/>
  <c r="E28" i="165"/>
  <c r="E7" i="165"/>
  <c r="E30" i="165"/>
  <c r="E70" i="165"/>
  <c r="E26" i="165"/>
  <c r="E27" i="165"/>
  <c r="E100" i="165"/>
  <c r="E33" i="165"/>
  <c r="E83" i="165"/>
  <c r="E69" i="165"/>
  <c r="E41" i="165"/>
  <c r="E39" i="165"/>
  <c r="E67" i="165"/>
  <c r="E62" i="165"/>
  <c r="E86" i="165"/>
  <c r="E60" i="165"/>
  <c r="E11" i="165"/>
  <c r="E66" i="165"/>
  <c r="E36" i="165"/>
  <c r="E22" i="165"/>
  <c r="E45" i="165"/>
  <c r="E96" i="165"/>
  <c r="E37" i="165"/>
  <c r="E89" i="165"/>
  <c r="E59" i="165"/>
  <c r="E92" i="165"/>
  <c r="E19" i="165"/>
  <c r="E5" i="165"/>
  <c r="E15" i="165"/>
  <c r="E51" i="165"/>
  <c r="E21" i="165"/>
  <c r="E8" i="165"/>
  <c r="E49" i="165"/>
  <c r="E75" i="165"/>
  <c r="E76" i="165"/>
  <c r="E71" i="165"/>
  <c r="E68" i="165"/>
  <c r="E63" i="165"/>
  <c r="E14" i="165"/>
  <c r="E40" i="165"/>
  <c r="E16" i="165"/>
  <c r="E73" i="165"/>
  <c r="E31" i="165"/>
  <c r="E91" i="165"/>
  <c r="E12" i="165"/>
  <c r="E46" i="165"/>
  <c r="E42" i="165"/>
  <c r="E32" i="165"/>
  <c r="E50" i="165"/>
  <c r="E56" i="165"/>
  <c r="E101" i="165"/>
  <c r="E105" i="165"/>
  <c r="E47" i="165"/>
  <c r="E57" i="165"/>
  <c r="E88" i="165"/>
  <c r="E98" i="165"/>
  <c r="E35" i="165"/>
  <c r="E85" i="165"/>
  <c r="E18" i="165"/>
  <c r="E104" i="165"/>
  <c r="E65" i="165"/>
  <c r="E43" i="165"/>
  <c r="E78" i="165"/>
  <c r="E93" i="165"/>
  <c r="E6" i="165"/>
  <c r="E72" i="165"/>
  <c r="E10" i="165"/>
  <c r="E13" i="165"/>
  <c r="E38" i="165"/>
  <c r="E99" i="165"/>
  <c r="E103" i="165"/>
  <c r="E29" i="165"/>
  <c r="E52" i="165"/>
  <c r="E77" i="165"/>
  <c r="E80" i="165"/>
  <c r="E79" i="165"/>
  <c r="E94" i="165"/>
  <c r="E107" i="165"/>
  <c r="E102" i="165"/>
  <c r="E106" i="165"/>
  <c r="E97" i="165"/>
  <c r="E81" i="165"/>
  <c r="E108" i="165"/>
  <c r="E109" i="165"/>
  <c r="E110" i="165"/>
  <c r="E121" i="161"/>
  <c r="E114" i="160"/>
  <c r="K33" i="161"/>
  <c r="K20" i="161"/>
  <c r="K95" i="161"/>
  <c r="K65" i="161"/>
  <c r="K35" i="161"/>
  <c r="K53" i="161"/>
  <c r="K98" i="161"/>
  <c r="K82" i="161"/>
  <c r="K69" i="161"/>
  <c r="K59" i="161"/>
  <c r="K49" i="161"/>
  <c r="K9" i="161"/>
  <c r="K63" i="161"/>
  <c r="K85" i="161"/>
  <c r="K23" i="161"/>
  <c r="K7" i="161"/>
  <c r="K100" i="161"/>
  <c r="K88" i="161"/>
  <c r="K43" i="161"/>
  <c r="K93" i="161"/>
  <c r="K25" i="161"/>
  <c r="K56" i="161"/>
  <c r="K71" i="161"/>
  <c r="K41" i="161"/>
  <c r="K19" i="161"/>
  <c r="K72" i="161"/>
  <c r="K57" i="161"/>
  <c r="K48" i="161"/>
  <c r="K87" i="161"/>
  <c r="K79" i="161"/>
  <c r="K24" i="161"/>
  <c r="K39" i="161"/>
  <c r="K22" i="161"/>
  <c r="K62" i="161"/>
  <c r="K11" i="161"/>
  <c r="K37" i="161"/>
  <c r="K42" i="161"/>
  <c r="K36" i="161"/>
  <c r="K47" i="161"/>
  <c r="K21" i="161"/>
  <c r="K74" i="161"/>
  <c r="K8" i="161"/>
  <c r="K80" i="161"/>
  <c r="K12" i="161"/>
  <c r="K32" i="161"/>
  <c r="K103" i="161"/>
  <c r="K40" i="161"/>
  <c r="K17" i="161"/>
  <c r="K99" i="161"/>
  <c r="K91" i="161"/>
  <c r="K101" i="161"/>
  <c r="K64" i="161"/>
  <c r="K104" i="161"/>
  <c r="K55" i="161"/>
  <c r="K45" i="161"/>
  <c r="K5" i="161"/>
  <c r="R2" i="143" s="1"/>
  <c r="K67" i="161"/>
  <c r="K77" i="161"/>
  <c r="K58" i="161"/>
  <c r="K97" i="161"/>
  <c r="K83" i="161"/>
  <c r="K6" i="161"/>
  <c r="K46" i="161"/>
  <c r="K106" i="161"/>
  <c r="K30" i="161"/>
  <c r="R3" i="143" s="1"/>
  <c r="K31" i="161"/>
  <c r="K96" i="161"/>
  <c r="K14" i="161"/>
  <c r="K68" i="161"/>
  <c r="K66" i="161"/>
  <c r="K52" i="161"/>
  <c r="K18" i="161"/>
  <c r="K34" i="161"/>
  <c r="K61" i="161"/>
  <c r="K84" i="161"/>
  <c r="K86" i="161"/>
  <c r="K54" i="161"/>
  <c r="K75" i="161"/>
  <c r="K73" i="161"/>
  <c r="K90" i="161"/>
  <c r="K26" i="161"/>
  <c r="K16" i="161"/>
  <c r="K60" i="161"/>
  <c r="K51" i="161"/>
  <c r="K76" i="161"/>
  <c r="K13" i="161"/>
  <c r="K15" i="161"/>
  <c r="K10" i="161"/>
  <c r="K105" i="161"/>
  <c r="K89" i="161"/>
  <c r="K27" i="161"/>
  <c r="K111" i="161"/>
  <c r="K102" i="161"/>
  <c r="K78" i="161"/>
  <c r="K28" i="161"/>
  <c r="K38" i="161"/>
  <c r="K92" i="161"/>
  <c r="K50" i="161"/>
  <c r="K81" i="161"/>
  <c r="K29" i="161"/>
  <c r="K108" i="161"/>
  <c r="K112" i="161"/>
  <c r="K44" i="161"/>
  <c r="K70" i="161"/>
  <c r="R4" i="143" s="1"/>
  <c r="K94" i="161"/>
  <c r="K109" i="161"/>
  <c r="K107" i="161"/>
  <c r="K110" i="161"/>
  <c r="K113" i="161"/>
  <c r="K114" i="162"/>
  <c r="K115" i="162"/>
  <c r="E111" i="165"/>
  <c r="F118" i="160"/>
  <c r="I118" i="160"/>
  <c r="J118" i="160" s="1"/>
  <c r="D119" i="160"/>
  <c r="K119" i="160"/>
  <c r="F119" i="160"/>
  <c r="E119" i="160"/>
  <c r="K114" i="165"/>
  <c r="I119" i="162"/>
  <c r="J119" i="162" s="1"/>
  <c r="E8" i="162"/>
  <c r="E5" i="162"/>
  <c r="E12" i="162"/>
  <c r="E35" i="162"/>
  <c r="E88" i="162"/>
  <c r="E99" i="162"/>
  <c r="E98" i="162"/>
  <c r="E68" i="162"/>
  <c r="E31" i="162"/>
  <c r="E11" i="162"/>
  <c r="E42" i="162"/>
  <c r="E29" i="162"/>
  <c r="E32" i="162"/>
  <c r="E38" i="162"/>
  <c r="E67" i="162"/>
  <c r="E43" i="162"/>
  <c r="E44" i="162"/>
  <c r="E82" i="162"/>
  <c r="E51" i="162"/>
  <c r="E54" i="162"/>
  <c r="E37" i="162"/>
  <c r="E78" i="162"/>
  <c r="E61" i="162"/>
  <c r="E15" i="162"/>
  <c r="E90" i="162"/>
  <c r="E50" i="162"/>
  <c r="E91" i="162"/>
  <c r="E10" i="162"/>
  <c r="E73" i="162"/>
  <c r="E59" i="162"/>
  <c r="E93" i="162"/>
  <c r="E66" i="162"/>
  <c r="E25" i="162"/>
  <c r="E83" i="162"/>
  <c r="E7" i="162"/>
  <c r="E71" i="162"/>
  <c r="E24" i="162"/>
  <c r="E56" i="162"/>
  <c r="E16" i="162"/>
  <c r="E14" i="162"/>
  <c r="E95" i="162"/>
  <c r="E17" i="162"/>
  <c r="E27" i="162"/>
  <c r="E74" i="162"/>
  <c r="E13" i="162"/>
  <c r="E28" i="162"/>
  <c r="E36" i="162"/>
  <c r="E86" i="162"/>
  <c r="E94" i="162"/>
  <c r="E85" i="162"/>
  <c r="E80" i="162"/>
  <c r="E76" i="162"/>
  <c r="E26" i="162"/>
  <c r="E72" i="162"/>
  <c r="E81" i="162"/>
  <c r="E65" i="162"/>
  <c r="E92" i="162"/>
  <c r="E6" i="162"/>
  <c r="E20" i="162"/>
  <c r="E101" i="162"/>
  <c r="E46" i="162"/>
  <c r="E18" i="162"/>
  <c r="E49" i="162"/>
  <c r="E30" i="162"/>
  <c r="E84" i="162"/>
  <c r="E52" i="162"/>
  <c r="E9" i="162"/>
  <c r="E58" i="162"/>
  <c r="E39" i="162"/>
  <c r="E22" i="162"/>
  <c r="E53" i="162"/>
  <c r="E60" i="162"/>
  <c r="E64" i="162"/>
  <c r="E63" i="162"/>
  <c r="E62" i="162"/>
  <c r="E21" i="162"/>
  <c r="E97" i="162"/>
  <c r="E69" i="162"/>
  <c r="E70" i="162"/>
  <c r="E96" i="162"/>
  <c r="E34" i="162"/>
  <c r="E102" i="162"/>
  <c r="E106" i="162"/>
  <c r="E23" i="162"/>
  <c r="E45" i="162"/>
  <c r="E57" i="162"/>
  <c r="E105" i="162"/>
  <c r="E47" i="162"/>
  <c r="E75" i="162"/>
  <c r="E100" i="162"/>
  <c r="E103" i="162"/>
  <c r="E104" i="162"/>
  <c r="E55" i="162"/>
  <c r="E48" i="162"/>
  <c r="E89" i="162"/>
  <c r="E19" i="162"/>
  <c r="E79" i="162"/>
  <c r="E40" i="162"/>
  <c r="E108" i="162"/>
  <c r="E107" i="162"/>
  <c r="E77" i="162"/>
  <c r="E33" i="162"/>
  <c r="E87" i="162"/>
  <c r="E41" i="162"/>
  <c r="E109" i="162"/>
  <c r="E113" i="162"/>
  <c r="E112" i="162"/>
  <c r="E115" i="160"/>
  <c r="K114" i="161"/>
  <c r="K115" i="161"/>
  <c r="I106" i="142"/>
  <c r="J106" i="142" s="1"/>
  <c r="F106" i="142"/>
  <c r="E119" i="164"/>
  <c r="D119" i="164"/>
  <c r="E114" i="164" s="1"/>
  <c r="K119" i="164"/>
  <c r="F119" i="164"/>
  <c r="E119" i="135"/>
  <c r="F119" i="135"/>
  <c r="D119" i="135"/>
  <c r="K119" i="135"/>
  <c r="E112" i="165"/>
  <c r="F107" i="142" l="1"/>
  <c r="I107" i="142"/>
  <c r="J107" i="142" s="1"/>
  <c r="I103" i="3"/>
  <c r="J103" i="3" s="1"/>
  <c r="F103" i="3"/>
  <c r="E121" i="162"/>
  <c r="E115" i="164"/>
  <c r="K11" i="162"/>
  <c r="K89" i="162"/>
  <c r="K99" i="162"/>
  <c r="K21" i="162"/>
  <c r="K57" i="162"/>
  <c r="K66" i="162"/>
  <c r="K19" i="162"/>
  <c r="K76" i="162"/>
  <c r="K27" i="162"/>
  <c r="K39" i="162"/>
  <c r="K17" i="162"/>
  <c r="K78" i="162"/>
  <c r="K6" i="162"/>
  <c r="K59" i="162"/>
  <c r="K36" i="162"/>
  <c r="K51" i="162"/>
  <c r="K5" i="162"/>
  <c r="S2" i="143" s="1"/>
  <c r="K37" i="162"/>
  <c r="K82" i="162"/>
  <c r="K29" i="162"/>
  <c r="K31" i="162"/>
  <c r="K7" i="162"/>
  <c r="K50" i="162"/>
  <c r="K43" i="162"/>
  <c r="K55" i="162"/>
  <c r="K67" i="162"/>
  <c r="K84" i="162"/>
  <c r="K23" i="162"/>
  <c r="K26" i="162"/>
  <c r="K102" i="162"/>
  <c r="K32" i="162"/>
  <c r="K41" i="162"/>
  <c r="K85" i="162"/>
  <c r="K75" i="162"/>
  <c r="K98" i="162"/>
  <c r="K94" i="162"/>
  <c r="K49" i="162"/>
  <c r="K24" i="162"/>
  <c r="K8" i="162"/>
  <c r="K45" i="162"/>
  <c r="K100" i="162"/>
  <c r="K73" i="162"/>
  <c r="K15" i="162"/>
  <c r="K70" i="162"/>
  <c r="S4" i="143" s="1"/>
  <c r="K88" i="162"/>
  <c r="K34" i="162"/>
  <c r="K86" i="162"/>
  <c r="K22" i="162"/>
  <c r="K53" i="162"/>
  <c r="K30" i="162"/>
  <c r="S3" i="143" s="1"/>
  <c r="K54" i="162"/>
  <c r="K58" i="162"/>
  <c r="K90" i="162"/>
  <c r="K35" i="162"/>
  <c r="K47" i="162"/>
  <c r="K63" i="162"/>
  <c r="K92" i="162"/>
  <c r="K109" i="162"/>
  <c r="K60" i="162"/>
  <c r="K44" i="162"/>
  <c r="K20" i="162"/>
  <c r="K65" i="162"/>
  <c r="K97" i="162"/>
  <c r="K62" i="162"/>
  <c r="K13" i="162"/>
  <c r="K81" i="162"/>
  <c r="K38" i="162"/>
  <c r="K33" i="162"/>
  <c r="K69" i="162"/>
  <c r="K108" i="162"/>
  <c r="K83" i="162"/>
  <c r="K80" i="162"/>
  <c r="K52" i="162"/>
  <c r="K72" i="162"/>
  <c r="K104" i="162"/>
  <c r="K14" i="162"/>
  <c r="K61" i="162"/>
  <c r="K105" i="162"/>
  <c r="K64" i="162"/>
  <c r="K42" i="162"/>
  <c r="K96" i="162"/>
  <c r="K68" i="162"/>
  <c r="K10" i="162"/>
  <c r="K12" i="162"/>
  <c r="K25" i="162"/>
  <c r="K74" i="162"/>
  <c r="K46" i="162"/>
  <c r="K71" i="162"/>
  <c r="K18" i="162"/>
  <c r="K91" i="162"/>
  <c r="K16" i="162"/>
  <c r="K40" i="162"/>
  <c r="K79" i="162"/>
  <c r="K110" i="162"/>
  <c r="K28" i="162"/>
  <c r="K93" i="162"/>
  <c r="K111" i="162"/>
  <c r="K77" i="162"/>
  <c r="K101" i="162"/>
  <c r="K87" i="162"/>
  <c r="K56" i="162"/>
  <c r="K9" i="162"/>
  <c r="K48" i="162"/>
  <c r="K112" i="162"/>
  <c r="K95" i="162"/>
  <c r="K107" i="162"/>
  <c r="K103" i="162"/>
  <c r="K106" i="162"/>
  <c r="K113" i="162"/>
  <c r="E113" i="164"/>
  <c r="I119" i="135"/>
  <c r="J119" i="135" s="1"/>
  <c r="E11" i="135"/>
  <c r="E37" i="135"/>
  <c r="E13" i="135"/>
  <c r="E70" i="135"/>
  <c r="E45" i="135"/>
  <c r="E28" i="135"/>
  <c r="E68" i="135"/>
  <c r="E14" i="135"/>
  <c r="E10" i="135"/>
  <c r="E7" i="135"/>
  <c r="E48" i="135"/>
  <c r="E43" i="135"/>
  <c r="E5" i="135"/>
  <c r="E91" i="135"/>
  <c r="E62" i="135"/>
  <c r="E15" i="135"/>
  <c r="E86" i="135"/>
  <c r="E98" i="135"/>
  <c r="E39" i="135"/>
  <c r="E67" i="135"/>
  <c r="E47" i="135"/>
  <c r="E87" i="135"/>
  <c r="E41" i="135"/>
  <c r="E35" i="135"/>
  <c r="E33" i="135"/>
  <c r="E8" i="135"/>
  <c r="E32" i="135"/>
  <c r="E80" i="135"/>
  <c r="E94" i="135"/>
  <c r="E59" i="135"/>
  <c r="E63" i="135"/>
  <c r="E44" i="135"/>
  <c r="E104" i="135"/>
  <c r="E36" i="135"/>
  <c r="E76" i="135"/>
  <c r="E61" i="135"/>
  <c r="E75" i="135"/>
  <c r="E40" i="135"/>
  <c r="E83" i="135"/>
  <c r="E21" i="135"/>
  <c r="E71" i="135"/>
  <c r="E56" i="135"/>
  <c r="E97" i="135"/>
  <c r="E57" i="135"/>
  <c r="E38" i="135"/>
  <c r="E27" i="135"/>
  <c r="E23" i="135"/>
  <c r="E82" i="135"/>
  <c r="E26" i="135"/>
  <c r="E77" i="135"/>
  <c r="E85" i="135"/>
  <c r="E51" i="135"/>
  <c r="E29" i="135"/>
  <c r="E52" i="135"/>
  <c r="E100" i="135"/>
  <c r="E102" i="135"/>
  <c r="E96" i="135"/>
  <c r="E54" i="135"/>
  <c r="E64" i="135"/>
  <c r="E66" i="135"/>
  <c r="E19" i="135"/>
  <c r="E69" i="135"/>
  <c r="E101" i="135"/>
  <c r="E22" i="135"/>
  <c r="E18" i="135"/>
  <c r="E30" i="135"/>
  <c r="E25" i="135"/>
  <c r="E95" i="135"/>
  <c r="E55" i="135"/>
  <c r="E53" i="135"/>
  <c r="E6" i="135"/>
  <c r="E50" i="135"/>
  <c r="E92" i="135"/>
  <c r="E16" i="135"/>
  <c r="E84" i="135"/>
  <c r="E93" i="135"/>
  <c r="E79" i="135"/>
  <c r="E24" i="135"/>
  <c r="E103" i="135"/>
  <c r="E20" i="135"/>
  <c r="E58" i="135"/>
  <c r="E34" i="135"/>
  <c r="E73" i="135"/>
  <c r="E105" i="135"/>
  <c r="E31" i="135"/>
  <c r="E49" i="135"/>
  <c r="E17" i="135"/>
  <c r="E74" i="135"/>
  <c r="E107" i="135"/>
  <c r="E72" i="135"/>
  <c r="E60" i="135"/>
  <c r="E42" i="135"/>
  <c r="E89" i="135"/>
  <c r="E9" i="135"/>
  <c r="E12" i="135"/>
  <c r="E81" i="135"/>
  <c r="E90" i="135"/>
  <c r="E65" i="135"/>
  <c r="E106" i="135"/>
  <c r="E46" i="135"/>
  <c r="E88" i="135"/>
  <c r="E78" i="135"/>
  <c r="E99" i="135"/>
  <c r="E108" i="135"/>
  <c r="E110" i="135"/>
  <c r="E109" i="135"/>
  <c r="I119" i="163"/>
  <c r="J119" i="163" s="1"/>
  <c r="E80" i="163"/>
  <c r="E32" i="163"/>
  <c r="E28" i="163"/>
  <c r="E90" i="163"/>
  <c r="E60" i="163"/>
  <c r="E22" i="163"/>
  <c r="E5" i="163"/>
  <c r="E40" i="163"/>
  <c r="E26" i="163"/>
  <c r="E16" i="163"/>
  <c r="E91" i="163"/>
  <c r="E39" i="163"/>
  <c r="E89" i="163"/>
  <c r="E72" i="163"/>
  <c r="E67" i="163"/>
  <c r="E62" i="163"/>
  <c r="E10" i="163"/>
  <c r="E19" i="163"/>
  <c r="E13" i="163"/>
  <c r="E58" i="163"/>
  <c r="E24" i="163"/>
  <c r="E97" i="163"/>
  <c r="E85" i="163"/>
  <c r="E51" i="163"/>
  <c r="E92" i="163"/>
  <c r="E77" i="163"/>
  <c r="E74" i="163"/>
  <c r="E63" i="163"/>
  <c r="E57" i="163"/>
  <c r="E12" i="163"/>
  <c r="E87" i="163"/>
  <c r="E96" i="163"/>
  <c r="E15" i="163"/>
  <c r="E88" i="163"/>
  <c r="E61" i="163"/>
  <c r="E42" i="163"/>
  <c r="E64" i="163"/>
  <c r="E73" i="163"/>
  <c r="E82" i="163"/>
  <c r="E45" i="163"/>
  <c r="E43" i="163"/>
  <c r="E17" i="163"/>
  <c r="E44" i="163"/>
  <c r="E68" i="163"/>
  <c r="E101" i="163"/>
  <c r="E75" i="163"/>
  <c r="E50" i="163"/>
  <c r="E81" i="163"/>
  <c r="E31" i="163"/>
  <c r="E47" i="163"/>
  <c r="E27" i="163"/>
  <c r="E9" i="163"/>
  <c r="E6" i="163"/>
  <c r="E93" i="163"/>
  <c r="E71" i="163"/>
  <c r="E55" i="163"/>
  <c r="E65" i="163"/>
  <c r="E23" i="163"/>
  <c r="E49" i="163"/>
  <c r="E69" i="163"/>
  <c r="E25" i="163"/>
  <c r="E54" i="163"/>
  <c r="E38" i="163"/>
  <c r="E36" i="163"/>
  <c r="E29" i="163"/>
  <c r="E41" i="163"/>
  <c r="E78" i="163"/>
  <c r="E84" i="163"/>
  <c r="E33" i="163"/>
  <c r="E59" i="163"/>
  <c r="E70" i="163"/>
  <c r="E95" i="163"/>
  <c r="E76" i="163"/>
  <c r="E52" i="163"/>
  <c r="E14" i="163"/>
  <c r="E11" i="163"/>
  <c r="E83" i="163"/>
  <c r="E34" i="163"/>
  <c r="E103" i="163"/>
  <c r="E53" i="163"/>
  <c r="E56" i="163"/>
  <c r="E79" i="163"/>
  <c r="E7" i="163"/>
  <c r="E46" i="163"/>
  <c r="E99" i="163"/>
  <c r="E66" i="163"/>
  <c r="E37" i="163"/>
  <c r="E100" i="163"/>
  <c r="E98" i="163"/>
  <c r="E48" i="163"/>
  <c r="E20" i="163"/>
  <c r="E94" i="163"/>
  <c r="E104" i="163"/>
  <c r="E18" i="163"/>
  <c r="E30" i="163"/>
  <c r="E21" i="163"/>
  <c r="E35" i="163"/>
  <c r="E86" i="163"/>
  <c r="E8" i="163"/>
  <c r="E102" i="163"/>
  <c r="E105" i="163"/>
  <c r="E106" i="163"/>
  <c r="E107" i="163"/>
  <c r="E108" i="163"/>
  <c r="E109" i="163"/>
  <c r="E111" i="163"/>
  <c r="E113" i="163"/>
  <c r="E114" i="163"/>
  <c r="E110" i="163"/>
  <c r="I119" i="160"/>
  <c r="J119" i="160" s="1"/>
  <c r="E91" i="160"/>
  <c r="E63" i="160"/>
  <c r="E5" i="160"/>
  <c r="E86" i="160"/>
  <c r="E59" i="160"/>
  <c r="E88" i="160"/>
  <c r="E12" i="160"/>
  <c r="E13" i="160"/>
  <c r="E51" i="160"/>
  <c r="E40" i="160"/>
  <c r="E9" i="160"/>
  <c r="E84" i="160"/>
  <c r="E32" i="160"/>
  <c r="E8" i="160"/>
  <c r="E72" i="160"/>
  <c r="E11" i="160"/>
  <c r="E29" i="160"/>
  <c r="E24" i="160"/>
  <c r="E38" i="160"/>
  <c r="E87" i="160"/>
  <c r="E57" i="160"/>
  <c r="E22" i="160"/>
  <c r="E76" i="160"/>
  <c r="E56" i="160"/>
  <c r="E71" i="160"/>
  <c r="E27" i="160"/>
  <c r="E75" i="160"/>
  <c r="E26" i="160"/>
  <c r="E79" i="160"/>
  <c r="E61" i="160"/>
  <c r="E54" i="160"/>
  <c r="E34" i="160"/>
  <c r="E10" i="160"/>
  <c r="E45" i="160"/>
  <c r="E16" i="160"/>
  <c r="E37" i="160"/>
  <c r="E80" i="160"/>
  <c r="E58" i="160"/>
  <c r="E15" i="160"/>
  <c r="E6" i="160"/>
  <c r="E25" i="160"/>
  <c r="E89" i="160"/>
  <c r="E47" i="160"/>
  <c r="E41" i="160"/>
  <c r="E35" i="160"/>
  <c r="E21" i="160"/>
  <c r="E83" i="160"/>
  <c r="E64" i="160"/>
  <c r="E52" i="160"/>
  <c r="E33" i="160"/>
  <c r="E60" i="160"/>
  <c r="E55" i="160"/>
  <c r="E70" i="160"/>
  <c r="E17" i="160"/>
  <c r="E19" i="160"/>
  <c r="E14" i="160"/>
  <c r="E31" i="160"/>
  <c r="E28" i="160"/>
  <c r="E7" i="160"/>
  <c r="E23" i="160"/>
  <c r="E36" i="160"/>
  <c r="E30" i="160"/>
  <c r="E73" i="160"/>
  <c r="E68" i="160"/>
  <c r="E90" i="160"/>
  <c r="E20" i="160"/>
  <c r="E18" i="160"/>
  <c r="E102" i="160"/>
  <c r="E39" i="160"/>
  <c r="E43" i="160"/>
  <c r="E48" i="160"/>
  <c r="E44" i="160"/>
  <c r="E74" i="160"/>
  <c r="E77" i="160"/>
  <c r="E82" i="160"/>
  <c r="E96" i="160"/>
  <c r="E101" i="160"/>
  <c r="E49" i="160"/>
  <c r="E50" i="160"/>
  <c r="E100" i="160"/>
  <c r="E53" i="160"/>
  <c r="E69" i="160"/>
  <c r="E62" i="160"/>
  <c r="E97" i="160"/>
  <c r="E65" i="160"/>
  <c r="E95" i="160"/>
  <c r="E103" i="160"/>
  <c r="E106" i="160"/>
  <c r="E46" i="160"/>
  <c r="E85" i="160"/>
  <c r="E81" i="160"/>
  <c r="E104" i="160"/>
  <c r="E99" i="160"/>
  <c r="E94" i="160"/>
  <c r="E66" i="160"/>
  <c r="E67" i="160"/>
  <c r="E42" i="160"/>
  <c r="E98" i="160"/>
  <c r="E78" i="160"/>
  <c r="E105" i="160"/>
  <c r="E92" i="160"/>
  <c r="E93" i="160"/>
  <c r="E107" i="160"/>
  <c r="E110" i="160"/>
  <c r="E108" i="160"/>
  <c r="E109" i="160"/>
  <c r="E112" i="160"/>
  <c r="E111" i="160"/>
  <c r="E114" i="135"/>
  <c r="K112" i="160"/>
  <c r="K114" i="160"/>
  <c r="E111" i="135"/>
  <c r="I119" i="164"/>
  <c r="J119" i="164" s="1"/>
  <c r="E10" i="164"/>
  <c r="E65" i="164"/>
  <c r="E42" i="164"/>
  <c r="E27" i="164"/>
  <c r="E63" i="164"/>
  <c r="E13" i="164"/>
  <c r="E43" i="164"/>
  <c r="E58" i="164"/>
  <c r="E106" i="164"/>
  <c r="E56" i="164"/>
  <c r="E6" i="164"/>
  <c r="E53" i="164"/>
  <c r="E45" i="164"/>
  <c r="E55" i="164"/>
  <c r="E62" i="164"/>
  <c r="E57" i="164"/>
  <c r="E72" i="164"/>
  <c r="E47" i="164"/>
  <c r="E23" i="164"/>
  <c r="E26" i="164"/>
  <c r="E25" i="164"/>
  <c r="E99" i="164"/>
  <c r="E8" i="164"/>
  <c r="E46" i="164"/>
  <c r="E59" i="164"/>
  <c r="E41" i="164"/>
  <c r="E79" i="164"/>
  <c r="E37" i="164"/>
  <c r="E98" i="164"/>
  <c r="E73" i="164"/>
  <c r="E84" i="164"/>
  <c r="E51" i="164"/>
  <c r="E71" i="164"/>
  <c r="E61" i="164"/>
  <c r="E44" i="164"/>
  <c r="E18" i="164"/>
  <c r="E52" i="164"/>
  <c r="E35" i="164"/>
  <c r="E36" i="164"/>
  <c r="E97" i="164"/>
  <c r="E105" i="164"/>
  <c r="E30" i="164"/>
  <c r="E50" i="164"/>
  <c r="E60" i="164"/>
  <c r="E22" i="164"/>
  <c r="E40" i="164"/>
  <c r="E81" i="164"/>
  <c r="E68" i="164"/>
  <c r="E38" i="164"/>
  <c r="E5" i="164"/>
  <c r="E29" i="164"/>
  <c r="E83" i="164"/>
  <c r="E48" i="164"/>
  <c r="E7" i="164"/>
  <c r="E80" i="164"/>
  <c r="E66" i="164"/>
  <c r="E69" i="164"/>
  <c r="E88" i="164"/>
  <c r="E91" i="164"/>
  <c r="E49" i="164"/>
  <c r="E100" i="164"/>
  <c r="E87" i="164"/>
  <c r="E92" i="164"/>
  <c r="E96" i="164"/>
  <c r="E54" i="164"/>
  <c r="E75" i="164"/>
  <c r="E11" i="164"/>
  <c r="E33" i="164"/>
  <c r="E76" i="164"/>
  <c r="E86" i="164"/>
  <c r="E34" i="164"/>
  <c r="E82" i="164"/>
  <c r="E103" i="164"/>
  <c r="E15" i="164"/>
  <c r="E78" i="164"/>
  <c r="E21" i="164"/>
  <c r="E102" i="164"/>
  <c r="E31" i="164"/>
  <c r="E39" i="164"/>
  <c r="E93" i="164"/>
  <c r="E17" i="164"/>
  <c r="E77" i="164"/>
  <c r="E101" i="164"/>
  <c r="E24" i="164"/>
  <c r="E12" i="164"/>
  <c r="E95" i="164"/>
  <c r="E14" i="164"/>
  <c r="E74" i="164"/>
  <c r="E94" i="164"/>
  <c r="E67" i="164"/>
  <c r="E107" i="164"/>
  <c r="E16" i="164"/>
  <c r="E19" i="164"/>
  <c r="E70" i="164"/>
  <c r="E9" i="164"/>
  <c r="E89" i="164"/>
  <c r="E85" i="164"/>
  <c r="E64" i="164"/>
  <c r="E90" i="164"/>
  <c r="E28" i="164"/>
  <c r="E104" i="164"/>
  <c r="E20" i="164"/>
  <c r="E32" i="164"/>
  <c r="E110" i="164"/>
  <c r="E108" i="164"/>
  <c r="E112" i="164"/>
  <c r="E109" i="164"/>
  <c r="E111" i="164"/>
  <c r="E113" i="135"/>
  <c r="C105" i="3"/>
  <c r="D104" i="3" s="1"/>
  <c r="E121" i="165"/>
  <c r="C109" i="142"/>
  <c r="D108" i="142" s="1"/>
  <c r="E112" i="135"/>
  <c r="K9" i="165"/>
  <c r="K49" i="165"/>
  <c r="K7" i="165"/>
  <c r="K104" i="165"/>
  <c r="K52" i="165"/>
  <c r="K99" i="165"/>
  <c r="K81" i="165"/>
  <c r="K102" i="165"/>
  <c r="K79" i="165"/>
  <c r="K30" i="165"/>
  <c r="V3" i="143" s="1"/>
  <c r="K40" i="165"/>
  <c r="K35" i="165"/>
  <c r="K19" i="165"/>
  <c r="K94" i="165"/>
  <c r="K55" i="165"/>
  <c r="K57" i="165"/>
  <c r="K58" i="165"/>
  <c r="K97" i="165"/>
  <c r="K64" i="165"/>
  <c r="K96" i="165"/>
  <c r="K56" i="165"/>
  <c r="K65" i="165"/>
  <c r="K21" i="165"/>
  <c r="K46" i="165"/>
  <c r="K61" i="165"/>
  <c r="K88" i="165"/>
  <c r="K53" i="165"/>
  <c r="K44" i="165"/>
  <c r="K20" i="165"/>
  <c r="K67" i="165"/>
  <c r="K26" i="165"/>
  <c r="K12" i="165"/>
  <c r="K37" i="165"/>
  <c r="K103" i="165"/>
  <c r="K50" i="165"/>
  <c r="K98" i="165"/>
  <c r="K39" i="165"/>
  <c r="K48" i="165"/>
  <c r="K69" i="165"/>
  <c r="K59" i="165"/>
  <c r="K91" i="165"/>
  <c r="K95" i="165"/>
  <c r="K15" i="165"/>
  <c r="K36" i="165"/>
  <c r="K23" i="165"/>
  <c r="K32" i="165"/>
  <c r="K5" i="165"/>
  <c r="V2" i="143" s="1"/>
  <c r="K16" i="165"/>
  <c r="K33" i="165"/>
  <c r="K82" i="165"/>
  <c r="K54" i="165"/>
  <c r="K43" i="165"/>
  <c r="K10" i="165"/>
  <c r="K18" i="165"/>
  <c r="K72" i="165"/>
  <c r="K13" i="165"/>
  <c r="K41" i="165"/>
  <c r="K17" i="165"/>
  <c r="K45" i="165"/>
  <c r="K83" i="165"/>
  <c r="K62" i="165"/>
  <c r="K6" i="165"/>
  <c r="K78" i="165"/>
  <c r="K75" i="165"/>
  <c r="K71" i="165"/>
  <c r="K60" i="165"/>
  <c r="K70" i="165"/>
  <c r="V4" i="143" s="1"/>
  <c r="K66" i="165"/>
  <c r="K86" i="165"/>
  <c r="K100" i="165"/>
  <c r="K42" i="165"/>
  <c r="K11" i="165"/>
  <c r="K14" i="165"/>
  <c r="K51" i="165"/>
  <c r="K38" i="165"/>
  <c r="K28" i="165"/>
  <c r="K63" i="165"/>
  <c r="K92" i="165"/>
  <c r="K25" i="165"/>
  <c r="K31" i="165"/>
  <c r="K27" i="165"/>
  <c r="K85" i="165"/>
  <c r="K8" i="165"/>
  <c r="K84" i="165"/>
  <c r="K105" i="165"/>
  <c r="K34" i="165"/>
  <c r="K77" i="165"/>
  <c r="K73" i="165"/>
  <c r="K87" i="165"/>
  <c r="K101" i="165"/>
  <c r="K29" i="165"/>
  <c r="K76" i="165"/>
  <c r="K93" i="165"/>
  <c r="K47" i="165"/>
  <c r="K80" i="165"/>
  <c r="K89" i="165"/>
  <c r="K68" i="165"/>
  <c r="K22" i="165"/>
  <c r="K74" i="165"/>
  <c r="K24" i="165"/>
  <c r="K90" i="165"/>
  <c r="K106" i="165"/>
  <c r="K108" i="165"/>
  <c r="K113" i="165"/>
  <c r="K107" i="165"/>
  <c r="K110" i="165"/>
  <c r="K109" i="165"/>
  <c r="K112" i="165"/>
  <c r="K111" i="165"/>
  <c r="E115" i="135"/>
  <c r="K113" i="135"/>
  <c r="K110" i="135"/>
  <c r="K115" i="135"/>
  <c r="K114" i="135"/>
  <c r="F108" i="142" l="1"/>
  <c r="I108" i="142"/>
  <c r="J108" i="142" s="1"/>
  <c r="I104" i="3"/>
  <c r="J104" i="3" s="1"/>
  <c r="F104" i="3"/>
  <c r="K68" i="164"/>
  <c r="K16" i="164"/>
  <c r="K89" i="164"/>
  <c r="K32" i="164"/>
  <c r="K6" i="164"/>
  <c r="K24" i="164"/>
  <c r="K80" i="164"/>
  <c r="K74" i="164"/>
  <c r="K76" i="164"/>
  <c r="K96" i="164"/>
  <c r="K84" i="164"/>
  <c r="K61" i="164"/>
  <c r="K42" i="164"/>
  <c r="K92" i="164"/>
  <c r="K37" i="164"/>
  <c r="K7" i="164"/>
  <c r="K9" i="164"/>
  <c r="K59" i="164"/>
  <c r="K19" i="164"/>
  <c r="K45" i="164"/>
  <c r="K33" i="164"/>
  <c r="K91" i="164"/>
  <c r="K30" i="164"/>
  <c r="U3" i="143" s="1"/>
  <c r="K22" i="164"/>
  <c r="K18" i="164"/>
  <c r="K49" i="164"/>
  <c r="K85" i="164"/>
  <c r="K88" i="164"/>
  <c r="K15" i="164"/>
  <c r="K26" i="164"/>
  <c r="K86" i="164"/>
  <c r="K55" i="164"/>
  <c r="K39" i="164"/>
  <c r="K38" i="164"/>
  <c r="K17" i="164"/>
  <c r="K81" i="164"/>
  <c r="K28" i="164"/>
  <c r="K29" i="164"/>
  <c r="K44" i="164"/>
  <c r="K62" i="164"/>
  <c r="K36" i="164"/>
  <c r="K25" i="164"/>
  <c r="K41" i="164"/>
  <c r="K27" i="164"/>
  <c r="K58" i="164"/>
  <c r="K8" i="164"/>
  <c r="K47" i="164"/>
  <c r="K72" i="164"/>
  <c r="K75" i="164"/>
  <c r="K11" i="164"/>
  <c r="K5" i="164"/>
  <c r="U2" i="143" s="1"/>
  <c r="K87" i="164"/>
  <c r="K40" i="164"/>
  <c r="K46" i="164"/>
  <c r="K65" i="164"/>
  <c r="K77" i="164"/>
  <c r="K56" i="164"/>
  <c r="K34" i="164"/>
  <c r="K95" i="164"/>
  <c r="K54" i="164"/>
  <c r="K52" i="164"/>
  <c r="K10" i="164"/>
  <c r="K20" i="164"/>
  <c r="K79" i="164"/>
  <c r="K71" i="164"/>
  <c r="K23" i="164"/>
  <c r="K78" i="164"/>
  <c r="K12" i="164"/>
  <c r="K102" i="164"/>
  <c r="K21" i="164"/>
  <c r="K82" i="164"/>
  <c r="K106" i="164"/>
  <c r="K35" i="164"/>
  <c r="K104" i="164"/>
  <c r="K14" i="164"/>
  <c r="K101" i="164"/>
  <c r="K69" i="164"/>
  <c r="K98" i="164"/>
  <c r="K70" i="164"/>
  <c r="U4" i="143" s="1"/>
  <c r="K97" i="164"/>
  <c r="K43" i="164"/>
  <c r="K100" i="164"/>
  <c r="K83" i="164"/>
  <c r="K94" i="164"/>
  <c r="K13" i="164"/>
  <c r="K90" i="164"/>
  <c r="K99" i="164"/>
  <c r="K103" i="164"/>
  <c r="K50" i="164"/>
  <c r="K109" i="164"/>
  <c r="K66" i="164"/>
  <c r="K57" i="164"/>
  <c r="K53" i="164"/>
  <c r="K110" i="164"/>
  <c r="K60" i="164"/>
  <c r="K73" i="164"/>
  <c r="K63" i="164"/>
  <c r="K51" i="164"/>
  <c r="K48" i="164"/>
  <c r="K31" i="164"/>
  <c r="K93" i="164"/>
  <c r="K64" i="164"/>
  <c r="K107" i="164"/>
  <c r="K67" i="164"/>
  <c r="K108" i="164"/>
  <c r="K105" i="164"/>
  <c r="K111" i="164"/>
  <c r="K113" i="164"/>
  <c r="K114" i="164"/>
  <c r="K115" i="164"/>
  <c r="K112" i="164"/>
  <c r="K18" i="163"/>
  <c r="K40" i="163"/>
  <c r="K91" i="163"/>
  <c r="K6" i="163"/>
  <c r="K75" i="163"/>
  <c r="K33" i="163"/>
  <c r="K21" i="163"/>
  <c r="K12" i="163"/>
  <c r="K86" i="163"/>
  <c r="K100" i="163"/>
  <c r="K88" i="163"/>
  <c r="K76" i="163"/>
  <c r="K65" i="163"/>
  <c r="K9" i="163"/>
  <c r="K98" i="163"/>
  <c r="K13" i="163"/>
  <c r="K17" i="163"/>
  <c r="K102" i="163"/>
  <c r="K25" i="163"/>
  <c r="K103" i="163"/>
  <c r="K92" i="163"/>
  <c r="K37" i="163"/>
  <c r="K60" i="163"/>
  <c r="K30" i="163"/>
  <c r="T3" i="143" s="1"/>
  <c r="K52" i="163"/>
  <c r="K10" i="163"/>
  <c r="K32" i="163"/>
  <c r="K16" i="163"/>
  <c r="K38" i="163"/>
  <c r="K80" i="163"/>
  <c r="K83" i="163"/>
  <c r="K8" i="163"/>
  <c r="K64" i="163"/>
  <c r="K49" i="163"/>
  <c r="K57" i="163"/>
  <c r="K97" i="163"/>
  <c r="K99" i="163"/>
  <c r="K29" i="163"/>
  <c r="K28" i="163"/>
  <c r="K79" i="163"/>
  <c r="K87" i="163"/>
  <c r="K23" i="163"/>
  <c r="K26" i="163"/>
  <c r="K70" i="163"/>
  <c r="T4" i="143" s="1"/>
  <c r="K55" i="163"/>
  <c r="K20" i="163"/>
  <c r="K5" i="163"/>
  <c r="T2" i="143" s="1"/>
  <c r="K90" i="163"/>
  <c r="K48" i="163"/>
  <c r="K39" i="163"/>
  <c r="K36" i="163"/>
  <c r="K56" i="163"/>
  <c r="K54" i="163"/>
  <c r="K35" i="163"/>
  <c r="K43" i="163"/>
  <c r="K53" i="163"/>
  <c r="K89" i="163"/>
  <c r="K85" i="163"/>
  <c r="K51" i="163"/>
  <c r="K93" i="163"/>
  <c r="K82" i="163"/>
  <c r="K77" i="163"/>
  <c r="K14" i="163"/>
  <c r="K95" i="163"/>
  <c r="K22" i="163"/>
  <c r="K81" i="163"/>
  <c r="K11" i="163"/>
  <c r="K46" i="163"/>
  <c r="K101" i="163"/>
  <c r="K94" i="163"/>
  <c r="K84" i="163"/>
  <c r="K24" i="163"/>
  <c r="K50" i="163"/>
  <c r="K41" i="163"/>
  <c r="K104" i="163"/>
  <c r="K69" i="163"/>
  <c r="K31" i="163"/>
  <c r="K45" i="163"/>
  <c r="K68" i="163"/>
  <c r="K67" i="163"/>
  <c r="K19" i="163"/>
  <c r="K107" i="163"/>
  <c r="K59" i="163"/>
  <c r="K27" i="163"/>
  <c r="K58" i="163"/>
  <c r="K15" i="163"/>
  <c r="K78" i="163"/>
  <c r="K47" i="163"/>
  <c r="K66" i="163"/>
  <c r="K7" i="163"/>
  <c r="K61" i="163"/>
  <c r="K72" i="163"/>
  <c r="K74" i="163"/>
  <c r="K96" i="163"/>
  <c r="K42" i="163"/>
  <c r="K44" i="163"/>
  <c r="K34" i="163"/>
  <c r="K63" i="163"/>
  <c r="K105" i="163"/>
  <c r="K71" i="163"/>
  <c r="K108" i="163"/>
  <c r="K73" i="163"/>
  <c r="K62" i="163"/>
  <c r="K109" i="163"/>
  <c r="K111" i="163"/>
  <c r="K110" i="163"/>
  <c r="K106" i="163"/>
  <c r="K112" i="163"/>
  <c r="K114" i="163"/>
  <c r="K115" i="163"/>
  <c r="K113" i="163"/>
  <c r="K10" i="160"/>
  <c r="K26" i="160"/>
  <c r="K30" i="160"/>
  <c r="Q3" i="143" s="1"/>
  <c r="K60" i="160"/>
  <c r="K72" i="160"/>
  <c r="K34" i="160"/>
  <c r="K12" i="160"/>
  <c r="K41" i="160"/>
  <c r="K56" i="160"/>
  <c r="K9" i="160"/>
  <c r="K76" i="160"/>
  <c r="K52" i="160"/>
  <c r="K29" i="160"/>
  <c r="K66" i="160"/>
  <c r="K42" i="160"/>
  <c r="K24" i="160"/>
  <c r="K8" i="160"/>
  <c r="K77" i="160"/>
  <c r="K19" i="160"/>
  <c r="K59" i="160"/>
  <c r="K81" i="160"/>
  <c r="K93" i="160"/>
  <c r="K65" i="160"/>
  <c r="K85" i="160"/>
  <c r="K92" i="160"/>
  <c r="K38" i="160"/>
  <c r="K75" i="160"/>
  <c r="K13" i="160"/>
  <c r="K40" i="160"/>
  <c r="K35" i="160"/>
  <c r="K101" i="160"/>
  <c r="K62" i="160"/>
  <c r="K53" i="160"/>
  <c r="K45" i="160"/>
  <c r="K54" i="160"/>
  <c r="K97" i="160"/>
  <c r="K49" i="160"/>
  <c r="K91" i="160"/>
  <c r="K43" i="160"/>
  <c r="K82" i="160"/>
  <c r="K25" i="160"/>
  <c r="K50" i="160"/>
  <c r="K90" i="160"/>
  <c r="K74" i="160"/>
  <c r="K37" i="160"/>
  <c r="K28" i="160"/>
  <c r="K89" i="160"/>
  <c r="K61" i="160"/>
  <c r="K58" i="160"/>
  <c r="K71" i="160"/>
  <c r="K46" i="160"/>
  <c r="K33" i="160"/>
  <c r="K69" i="160"/>
  <c r="K6" i="160"/>
  <c r="K7" i="160"/>
  <c r="K14" i="160"/>
  <c r="K44" i="160"/>
  <c r="K48" i="160"/>
  <c r="K87" i="160"/>
  <c r="K73" i="160"/>
  <c r="K15" i="160"/>
  <c r="K103" i="160"/>
  <c r="K17" i="160"/>
  <c r="K104" i="160"/>
  <c r="K64" i="160"/>
  <c r="K22" i="160"/>
  <c r="K32" i="160"/>
  <c r="K5" i="160"/>
  <c r="Q2" i="143" s="1"/>
  <c r="K98" i="160"/>
  <c r="K16" i="160"/>
  <c r="K80" i="160"/>
  <c r="K78" i="160"/>
  <c r="K105" i="160"/>
  <c r="K88" i="160"/>
  <c r="K96" i="160"/>
  <c r="K57" i="160"/>
  <c r="K79" i="160"/>
  <c r="K94" i="160"/>
  <c r="K84" i="160"/>
  <c r="K23" i="160"/>
  <c r="K100" i="160"/>
  <c r="K99" i="160"/>
  <c r="K109" i="160"/>
  <c r="K83" i="160"/>
  <c r="K63" i="160"/>
  <c r="K39" i="160"/>
  <c r="K107" i="160"/>
  <c r="K47" i="160"/>
  <c r="K95" i="160"/>
  <c r="K27" i="160"/>
  <c r="K67" i="160"/>
  <c r="K20" i="160"/>
  <c r="K70" i="160"/>
  <c r="Q4" i="143" s="1"/>
  <c r="K31" i="160"/>
  <c r="K51" i="160"/>
  <c r="K36" i="160"/>
  <c r="K68" i="160"/>
  <c r="K11" i="160"/>
  <c r="K86" i="160"/>
  <c r="K21" i="160"/>
  <c r="K102" i="160"/>
  <c r="K18" i="160"/>
  <c r="K55" i="160"/>
  <c r="K110" i="160"/>
  <c r="K106" i="160"/>
  <c r="K108" i="160"/>
  <c r="K111" i="160"/>
  <c r="K113" i="160"/>
  <c r="K115" i="160"/>
  <c r="E121" i="163"/>
  <c r="C110" i="142"/>
  <c r="K89" i="135"/>
  <c r="K5" i="135"/>
  <c r="P2" i="143" s="1"/>
  <c r="K38" i="135"/>
  <c r="K76" i="135"/>
  <c r="K28" i="135"/>
  <c r="K13" i="135"/>
  <c r="K36" i="135"/>
  <c r="K7" i="135"/>
  <c r="K67" i="135"/>
  <c r="K70" i="135"/>
  <c r="P4" i="143" s="1"/>
  <c r="K97" i="135"/>
  <c r="K94" i="135"/>
  <c r="K85" i="135"/>
  <c r="K18" i="135"/>
  <c r="K30" i="135"/>
  <c r="P3" i="143" s="1"/>
  <c r="K102" i="135"/>
  <c r="K54" i="135"/>
  <c r="K35" i="135"/>
  <c r="K24" i="135"/>
  <c r="K37" i="135"/>
  <c r="K26" i="135"/>
  <c r="K6" i="135"/>
  <c r="K75" i="135"/>
  <c r="K31" i="135"/>
  <c r="K22" i="135"/>
  <c r="K43" i="135"/>
  <c r="K56" i="135"/>
  <c r="K91" i="135"/>
  <c r="K53" i="135"/>
  <c r="K52" i="135"/>
  <c r="K57" i="135"/>
  <c r="K46" i="135"/>
  <c r="K51" i="135"/>
  <c r="K73" i="135"/>
  <c r="K66" i="135"/>
  <c r="K92" i="135"/>
  <c r="K68" i="135"/>
  <c r="K42" i="135"/>
  <c r="K81" i="135"/>
  <c r="K29" i="135"/>
  <c r="K82" i="135"/>
  <c r="K74" i="135"/>
  <c r="K27" i="135"/>
  <c r="K41" i="135"/>
  <c r="K34" i="135"/>
  <c r="K10" i="135"/>
  <c r="K45" i="135"/>
  <c r="K19" i="135"/>
  <c r="K63" i="135"/>
  <c r="K50" i="135"/>
  <c r="K58" i="135"/>
  <c r="K80" i="135"/>
  <c r="K90" i="135"/>
  <c r="K98" i="135"/>
  <c r="K11" i="135"/>
  <c r="K59" i="135"/>
  <c r="K72" i="135"/>
  <c r="K9" i="135"/>
  <c r="K69" i="135"/>
  <c r="K93" i="135"/>
  <c r="K47" i="135"/>
  <c r="K95" i="135"/>
  <c r="K8" i="135"/>
  <c r="K62" i="135"/>
  <c r="K96" i="135"/>
  <c r="K61" i="135"/>
  <c r="K16" i="135"/>
  <c r="K44" i="135"/>
  <c r="K32" i="135"/>
  <c r="K99" i="135"/>
  <c r="K84" i="135"/>
  <c r="K83" i="135"/>
  <c r="K39" i="135"/>
  <c r="K40" i="135"/>
  <c r="K12" i="135"/>
  <c r="K20" i="135"/>
  <c r="K55" i="135"/>
  <c r="K21" i="135"/>
  <c r="K79" i="135"/>
  <c r="K65" i="135"/>
  <c r="K87" i="135"/>
  <c r="K77" i="135"/>
  <c r="K49" i="135"/>
  <c r="K100" i="135"/>
  <c r="K107" i="135"/>
  <c r="K60" i="135"/>
  <c r="K71" i="135"/>
  <c r="K25" i="135"/>
  <c r="K23" i="135"/>
  <c r="K104" i="135"/>
  <c r="K14" i="135"/>
  <c r="K64" i="135"/>
  <c r="K33" i="135"/>
  <c r="K17" i="135"/>
  <c r="K78" i="135"/>
  <c r="K15" i="135"/>
  <c r="K48" i="135"/>
  <c r="K101" i="135"/>
  <c r="K103" i="135"/>
  <c r="K86" i="135"/>
  <c r="K106" i="135"/>
  <c r="K88" i="135"/>
  <c r="K105" i="135"/>
  <c r="K109" i="135"/>
  <c r="K108" i="135"/>
  <c r="K112" i="135"/>
  <c r="K111" i="135"/>
  <c r="C106" i="3"/>
  <c r="D105" i="3"/>
  <c r="E121" i="164"/>
  <c r="E121" i="160"/>
  <c r="C107" i="3" l="1"/>
  <c r="D106" i="3" s="1"/>
  <c r="C111" i="142"/>
  <c r="I105" i="3"/>
  <c r="J105" i="3" s="1"/>
  <c r="F105" i="3"/>
  <c r="D109" i="142"/>
  <c r="I106" i="3" l="1"/>
  <c r="J106" i="3" s="1"/>
  <c r="F106" i="3"/>
  <c r="C112" i="142"/>
  <c r="D111" i="142" s="1"/>
  <c r="C108" i="3"/>
  <c r="D107" i="3" s="1"/>
  <c r="D110" i="142"/>
  <c r="I109" i="142"/>
  <c r="J109" i="142" s="1"/>
  <c r="F109" i="142"/>
  <c r="I107" i="3" l="1"/>
  <c r="J107" i="3" s="1"/>
  <c r="F107" i="3"/>
  <c r="I111" i="142"/>
  <c r="J111" i="142" s="1"/>
  <c r="F111" i="142"/>
  <c r="C113" i="142"/>
  <c r="F110" i="142"/>
  <c r="I110" i="142"/>
  <c r="J110" i="142" s="1"/>
  <c r="C109" i="3"/>
  <c r="C110" i="3" l="1"/>
  <c r="D109" i="3"/>
  <c r="C114" i="142"/>
  <c r="D113" i="142"/>
  <c r="D108" i="3"/>
  <c r="D112" i="142"/>
  <c r="I108" i="3" l="1"/>
  <c r="J108" i="3" s="1"/>
  <c r="F108" i="3"/>
  <c r="C111" i="3"/>
  <c r="F112" i="142"/>
  <c r="I112" i="142"/>
  <c r="J112" i="142" s="1"/>
  <c r="I113" i="142"/>
  <c r="J113" i="142" s="1"/>
  <c r="F113" i="142"/>
  <c r="C115" i="142"/>
  <c r="D114" i="142" s="1"/>
  <c r="I109" i="3"/>
  <c r="J109" i="3" s="1"/>
  <c r="F109" i="3"/>
  <c r="I114" i="142" l="1"/>
  <c r="J114" i="142" s="1"/>
  <c r="F114" i="142"/>
  <c r="D111" i="3"/>
  <c r="C112" i="3"/>
  <c r="D110" i="3"/>
  <c r="C116" i="142"/>
  <c r="I111" i="3" l="1"/>
  <c r="J111" i="3" s="1"/>
  <c r="F111" i="3"/>
  <c r="C117" i="142"/>
  <c r="D116" i="142"/>
  <c r="D115" i="142"/>
  <c r="C113" i="3"/>
  <c r="I110" i="3"/>
  <c r="J110" i="3" s="1"/>
  <c r="F110" i="3"/>
  <c r="I115" i="142" l="1"/>
  <c r="J115" i="142" s="1"/>
  <c r="F115" i="142"/>
  <c r="I116" i="142"/>
  <c r="J116" i="142" s="1"/>
  <c r="F116" i="142"/>
  <c r="C114" i="3"/>
  <c r="D113" i="3"/>
  <c r="C118" i="142"/>
  <c r="K117" i="142"/>
  <c r="E117" i="142"/>
  <c r="D112" i="3"/>
  <c r="I112" i="3" l="1"/>
  <c r="J112" i="3" s="1"/>
  <c r="F112" i="3"/>
  <c r="E118" i="142"/>
  <c r="K118" i="142"/>
  <c r="C119" i="142"/>
  <c r="I113" i="3"/>
  <c r="J113" i="3" s="1"/>
  <c r="F113" i="3"/>
  <c r="D117" i="142"/>
  <c r="C115" i="3"/>
  <c r="D114" i="3" s="1"/>
  <c r="I114" i="3" l="1"/>
  <c r="J114" i="3" s="1"/>
  <c r="F114" i="3"/>
  <c r="D119" i="142"/>
  <c r="K119" i="142"/>
  <c r="F119" i="142"/>
  <c r="E119" i="142"/>
  <c r="D118" i="142"/>
  <c r="E114" i="142" s="1"/>
  <c r="C116" i="3"/>
  <c r="F117" i="142"/>
  <c r="I117" i="142"/>
  <c r="J117" i="142" s="1"/>
  <c r="E111" i="142"/>
  <c r="E115" i="142"/>
  <c r="E112" i="142" l="1"/>
  <c r="C117" i="3"/>
  <c r="D116" i="3"/>
  <c r="F118" i="142"/>
  <c r="I118" i="142"/>
  <c r="J118" i="142" s="1"/>
  <c r="K116" i="142" s="1"/>
  <c r="I119" i="142"/>
  <c r="J119" i="142" s="1"/>
  <c r="E16" i="142"/>
  <c r="E41" i="142"/>
  <c r="E79" i="142"/>
  <c r="E57" i="142"/>
  <c r="E75" i="142"/>
  <c r="E25" i="142"/>
  <c r="E84" i="142"/>
  <c r="E7" i="142"/>
  <c r="E90" i="142"/>
  <c r="E34" i="142"/>
  <c r="E59" i="142"/>
  <c r="E45" i="142"/>
  <c r="E88" i="142"/>
  <c r="E18" i="142"/>
  <c r="E63" i="142"/>
  <c r="E52" i="142"/>
  <c r="E6" i="142"/>
  <c r="E67" i="142"/>
  <c r="E68" i="142"/>
  <c r="E29" i="142"/>
  <c r="E22" i="142"/>
  <c r="E10" i="142"/>
  <c r="E53" i="142"/>
  <c r="E61" i="142"/>
  <c r="E43" i="142"/>
  <c r="E40" i="142"/>
  <c r="E85" i="142"/>
  <c r="E54" i="142"/>
  <c r="E72" i="142"/>
  <c r="E28" i="142"/>
  <c r="E11" i="142"/>
  <c r="E56" i="142"/>
  <c r="E21" i="142"/>
  <c r="E12" i="142"/>
  <c r="E64" i="142"/>
  <c r="E14" i="142"/>
  <c r="E35" i="142"/>
  <c r="E89" i="142"/>
  <c r="E86" i="142"/>
  <c r="E82" i="142"/>
  <c r="E39" i="142"/>
  <c r="E9" i="142"/>
  <c r="E15" i="142"/>
  <c r="E38" i="142"/>
  <c r="E60" i="142"/>
  <c r="E70" i="142"/>
  <c r="E73" i="142"/>
  <c r="E77" i="142"/>
  <c r="E27" i="142"/>
  <c r="E36" i="142"/>
  <c r="E13" i="142"/>
  <c r="E37" i="142"/>
  <c r="E50" i="142"/>
  <c r="E46" i="142"/>
  <c r="E66" i="142"/>
  <c r="E76" i="142"/>
  <c r="E78" i="142"/>
  <c r="E23" i="142"/>
  <c r="E74" i="142"/>
  <c r="E19" i="142"/>
  <c r="E80" i="142"/>
  <c r="E32" i="142"/>
  <c r="E30" i="142"/>
  <c r="E20" i="142"/>
  <c r="E48" i="142"/>
  <c r="E58" i="142"/>
  <c r="E24" i="142"/>
  <c r="E44" i="142"/>
  <c r="E55" i="142"/>
  <c r="E62" i="142"/>
  <c r="E47" i="142"/>
  <c r="E8" i="142"/>
  <c r="E87" i="142"/>
  <c r="E51" i="142"/>
  <c r="E83" i="142"/>
  <c r="E5" i="142"/>
  <c r="E71" i="142"/>
  <c r="E93" i="142"/>
  <c r="E65" i="142"/>
  <c r="E17" i="142"/>
  <c r="E69" i="142"/>
  <c r="E81" i="142"/>
  <c r="E91" i="142"/>
  <c r="E31" i="142"/>
  <c r="E94" i="142"/>
  <c r="E33" i="142"/>
  <c r="E26" i="142"/>
  <c r="E92" i="142"/>
  <c r="E49" i="142"/>
  <c r="E42" i="142"/>
  <c r="E96" i="142"/>
  <c r="E95" i="142"/>
  <c r="E97" i="142"/>
  <c r="E98" i="142"/>
  <c r="E100" i="142"/>
  <c r="E99" i="142"/>
  <c r="E101" i="142"/>
  <c r="E102" i="142"/>
  <c r="E105" i="142"/>
  <c r="E103" i="142"/>
  <c r="E104" i="142"/>
  <c r="E106" i="142"/>
  <c r="E107" i="142"/>
  <c r="E108" i="142"/>
  <c r="E109" i="142"/>
  <c r="D115" i="3"/>
  <c r="E116" i="142"/>
  <c r="E113" i="142"/>
  <c r="E110" i="142"/>
  <c r="K48" i="142" l="1"/>
  <c r="K20" i="142"/>
  <c r="K31" i="142"/>
  <c r="K8" i="142"/>
  <c r="K47" i="142"/>
  <c r="K11" i="142"/>
  <c r="K61" i="142"/>
  <c r="K55" i="142"/>
  <c r="K63" i="142"/>
  <c r="K17" i="142"/>
  <c r="K15" i="142"/>
  <c r="K29" i="142"/>
  <c r="K34" i="142"/>
  <c r="K14" i="142"/>
  <c r="K56" i="142"/>
  <c r="K27" i="142"/>
  <c r="K60" i="142"/>
  <c r="K69" i="142"/>
  <c r="K82" i="142"/>
  <c r="K97" i="142"/>
  <c r="K65" i="142"/>
  <c r="K84" i="142"/>
  <c r="K85" i="142"/>
  <c r="K9" i="142"/>
  <c r="K58" i="142"/>
  <c r="K10" i="142"/>
  <c r="K33" i="142"/>
  <c r="K25" i="142"/>
  <c r="K35" i="142"/>
  <c r="K13" i="142"/>
  <c r="K16" i="142"/>
  <c r="K64" i="142"/>
  <c r="K44" i="142"/>
  <c r="K66" i="142"/>
  <c r="K88" i="142"/>
  <c r="K45" i="142"/>
  <c r="K12" i="142"/>
  <c r="K46" i="142"/>
  <c r="K87" i="142"/>
  <c r="K57" i="142"/>
  <c r="K50" i="142"/>
  <c r="K54" i="142"/>
  <c r="K77" i="142"/>
  <c r="K24" i="142"/>
  <c r="K53" i="142"/>
  <c r="K86" i="142"/>
  <c r="K80" i="142"/>
  <c r="K40" i="142"/>
  <c r="K28" i="142"/>
  <c r="K75" i="142"/>
  <c r="K49" i="142"/>
  <c r="K39" i="142"/>
  <c r="K52" i="142"/>
  <c r="K83" i="142"/>
  <c r="K30" i="142"/>
  <c r="J3" i="143" s="1"/>
  <c r="K18" i="142"/>
  <c r="K76" i="142"/>
  <c r="K68" i="142"/>
  <c r="K36" i="142"/>
  <c r="K32" i="142"/>
  <c r="K19" i="142"/>
  <c r="K94" i="142"/>
  <c r="K62" i="142"/>
  <c r="K41" i="142"/>
  <c r="K67" i="142"/>
  <c r="K78" i="142"/>
  <c r="K51" i="142"/>
  <c r="K5" i="142"/>
  <c r="J2" i="143" s="1"/>
  <c r="K37" i="142"/>
  <c r="K23" i="142"/>
  <c r="K42" i="142"/>
  <c r="K72" i="142"/>
  <c r="K89" i="142"/>
  <c r="K59" i="142"/>
  <c r="K81" i="142"/>
  <c r="K93" i="142"/>
  <c r="K71" i="142"/>
  <c r="K43" i="142"/>
  <c r="K74" i="142"/>
  <c r="K38" i="142"/>
  <c r="K90" i="142"/>
  <c r="K70" i="142"/>
  <c r="J4" i="143" s="1"/>
  <c r="K21" i="142"/>
  <c r="K6" i="142"/>
  <c r="K92" i="142"/>
  <c r="K73" i="142"/>
  <c r="K26" i="142"/>
  <c r="K22" i="142"/>
  <c r="K7" i="142"/>
  <c r="K79" i="142"/>
  <c r="K96" i="142"/>
  <c r="K95" i="142"/>
  <c r="K91" i="142"/>
  <c r="K99" i="142"/>
  <c r="K98" i="142"/>
  <c r="K102" i="142"/>
  <c r="K100" i="142"/>
  <c r="K101" i="142"/>
  <c r="K103" i="142"/>
  <c r="K104" i="142"/>
  <c r="K105" i="142"/>
  <c r="K106" i="142"/>
  <c r="K108" i="142"/>
  <c r="K107" i="142"/>
  <c r="K111" i="142"/>
  <c r="K110" i="142"/>
  <c r="F116" i="3"/>
  <c r="I116" i="3"/>
  <c r="J116" i="3" s="1"/>
  <c r="C118" i="3"/>
  <c r="D117" i="3"/>
  <c r="K112" i="142"/>
  <c r="K115" i="142"/>
  <c r="K114" i="142"/>
  <c r="K109" i="142"/>
  <c r="K113" i="142"/>
  <c r="I115" i="3"/>
  <c r="J115" i="3" s="1"/>
  <c r="F115" i="3"/>
  <c r="C119" i="3" l="1"/>
  <c r="D118" i="3" s="1"/>
  <c r="K118" i="3"/>
  <c r="E118" i="3"/>
  <c r="I117" i="3"/>
  <c r="J117" i="3" s="1"/>
  <c r="F117" i="3"/>
  <c r="I118" i="3" l="1"/>
  <c r="J118" i="3" s="1"/>
  <c r="F118" i="3"/>
  <c r="K119" i="3"/>
  <c r="D119" i="3"/>
  <c r="F119" i="3"/>
  <c r="E119" i="3"/>
  <c r="I119" i="3" l="1"/>
  <c r="J119" i="3" s="1"/>
  <c r="E25" i="3"/>
  <c r="E45" i="3"/>
  <c r="E35" i="3"/>
  <c r="E42" i="3"/>
  <c r="E28" i="3"/>
  <c r="E16" i="3"/>
  <c r="E78" i="3"/>
  <c r="E63" i="3"/>
  <c r="E67" i="3"/>
  <c r="E69" i="3"/>
  <c r="E37" i="3"/>
  <c r="E40" i="3"/>
  <c r="E56" i="3"/>
  <c r="E17" i="3"/>
  <c r="E71" i="3"/>
  <c r="E76" i="3"/>
  <c r="E87" i="3"/>
  <c r="E74" i="3"/>
  <c r="E58" i="3"/>
  <c r="E14" i="3"/>
  <c r="E31" i="3"/>
  <c r="E29" i="3"/>
  <c r="E83" i="3"/>
  <c r="E30" i="3"/>
  <c r="E65" i="3"/>
  <c r="E52" i="3"/>
  <c r="E26" i="3"/>
  <c r="E81" i="3"/>
  <c r="E23" i="3"/>
  <c r="E73" i="3"/>
  <c r="E84" i="3"/>
  <c r="E15" i="3"/>
  <c r="E32" i="3"/>
  <c r="E20" i="3"/>
  <c r="E75" i="3"/>
  <c r="E90" i="3"/>
  <c r="E27" i="3"/>
  <c r="E8" i="3"/>
  <c r="E7" i="3"/>
  <c r="E80" i="3"/>
  <c r="E64" i="3"/>
  <c r="E62" i="3"/>
  <c r="E86" i="3"/>
  <c r="E88" i="3"/>
  <c r="E12" i="3"/>
  <c r="E57" i="3"/>
  <c r="E10" i="3"/>
  <c r="E49" i="3"/>
  <c r="E47" i="3"/>
  <c r="E89" i="3"/>
  <c r="E92" i="3"/>
  <c r="E24" i="3"/>
  <c r="E68" i="3"/>
  <c r="E85" i="3"/>
  <c r="E36" i="3"/>
  <c r="E72" i="3"/>
  <c r="E53" i="3"/>
  <c r="E91" i="3"/>
  <c r="E41" i="3"/>
  <c r="E38" i="3"/>
  <c r="E66" i="3"/>
  <c r="E18" i="3"/>
  <c r="E21" i="3"/>
  <c r="E9" i="3"/>
  <c r="E77" i="3"/>
  <c r="E11" i="3"/>
  <c r="E46" i="3"/>
  <c r="E70" i="3"/>
  <c r="E61" i="3"/>
  <c r="E50" i="3"/>
  <c r="E19" i="3"/>
  <c r="E13" i="3"/>
  <c r="E60" i="3"/>
  <c r="E82" i="3"/>
  <c r="E59" i="3"/>
  <c r="E48" i="3"/>
  <c r="E43" i="3"/>
  <c r="E54" i="3"/>
  <c r="E22" i="3"/>
  <c r="E44" i="3"/>
  <c r="E6" i="3"/>
  <c r="E55" i="3"/>
  <c r="E79" i="3"/>
  <c r="E39" i="3"/>
  <c r="E33" i="3"/>
  <c r="E5" i="3"/>
  <c r="E51" i="3"/>
  <c r="E93" i="3"/>
  <c r="E94" i="3"/>
  <c r="E34" i="3"/>
  <c r="E96" i="3"/>
  <c r="E95" i="3"/>
  <c r="E97" i="3"/>
  <c r="E98" i="3"/>
  <c r="E99" i="3"/>
  <c r="E100" i="3"/>
  <c r="E101" i="3"/>
  <c r="E102" i="3"/>
  <c r="E103" i="3"/>
  <c r="E104" i="3"/>
  <c r="E105" i="3"/>
  <c r="E106" i="3"/>
  <c r="E107" i="3"/>
  <c r="E109" i="3"/>
  <c r="E108" i="3"/>
  <c r="E110" i="3"/>
  <c r="E111" i="3"/>
  <c r="E116" i="3"/>
  <c r="E113" i="3"/>
  <c r="E112" i="3"/>
  <c r="E115" i="3"/>
  <c r="E114" i="3"/>
  <c r="E117" i="3"/>
  <c r="K110" i="3"/>
  <c r="K113" i="3"/>
  <c r="K112" i="3"/>
  <c r="K115" i="3"/>
  <c r="K116" i="3"/>
  <c r="K83" i="3" l="1"/>
  <c r="K34" i="3"/>
  <c r="K35" i="3"/>
  <c r="K56" i="3"/>
  <c r="K65" i="3"/>
  <c r="K75" i="3"/>
  <c r="K53" i="3"/>
  <c r="K87" i="3"/>
  <c r="K72" i="3"/>
  <c r="K58" i="3"/>
  <c r="K84" i="3"/>
  <c r="K17" i="3"/>
  <c r="K78" i="3"/>
  <c r="K42" i="3"/>
  <c r="K73" i="3"/>
  <c r="K33" i="3"/>
  <c r="K54" i="3"/>
  <c r="K48" i="3"/>
  <c r="K85" i="3"/>
  <c r="K71" i="3"/>
  <c r="K61" i="3"/>
  <c r="K37" i="3"/>
  <c r="K60" i="3"/>
  <c r="K46" i="3"/>
  <c r="K44" i="3"/>
  <c r="K89" i="3"/>
  <c r="K88" i="3"/>
  <c r="K74" i="3"/>
  <c r="K86" i="3"/>
  <c r="K81" i="3"/>
  <c r="K21" i="3"/>
  <c r="K38" i="3"/>
  <c r="K77" i="3"/>
  <c r="K41" i="3"/>
  <c r="K55" i="3"/>
  <c r="K40" i="3"/>
  <c r="K51" i="3"/>
  <c r="K80" i="3"/>
  <c r="K30" i="3"/>
  <c r="C3" i="143" s="1"/>
  <c r="K16" i="3"/>
  <c r="K5" i="3"/>
  <c r="C2" i="143" s="1"/>
  <c r="K24" i="3"/>
  <c r="K28" i="3"/>
  <c r="K32" i="3"/>
  <c r="K36" i="3"/>
  <c r="K9" i="3"/>
  <c r="K92" i="3"/>
  <c r="K19" i="3"/>
  <c r="K64" i="3"/>
  <c r="K14" i="3"/>
  <c r="K27" i="3"/>
  <c r="K68" i="3"/>
  <c r="K67" i="3"/>
  <c r="K76" i="3"/>
  <c r="K50" i="3"/>
  <c r="K66" i="3"/>
  <c r="K52" i="3"/>
  <c r="K91" i="3"/>
  <c r="K22" i="3"/>
  <c r="K13" i="3"/>
  <c r="K70" i="3"/>
  <c r="C4" i="143" s="1"/>
  <c r="K82" i="3"/>
  <c r="K11" i="3"/>
  <c r="K7" i="3"/>
  <c r="K57" i="3"/>
  <c r="K62" i="3"/>
  <c r="K6" i="3"/>
  <c r="K45" i="3"/>
  <c r="K8" i="3"/>
  <c r="K23" i="3"/>
  <c r="K49" i="3"/>
  <c r="K31" i="3"/>
  <c r="K47" i="3"/>
  <c r="K43" i="3"/>
  <c r="K39" i="3"/>
  <c r="K79" i="3"/>
  <c r="K69" i="3"/>
  <c r="K59" i="3"/>
  <c r="K15" i="3"/>
  <c r="K10" i="3"/>
  <c r="K63" i="3"/>
  <c r="K29" i="3"/>
  <c r="K90" i="3"/>
  <c r="K25" i="3"/>
  <c r="K94" i="3"/>
  <c r="K20" i="3"/>
  <c r="K18" i="3"/>
  <c r="K26" i="3"/>
  <c r="K12" i="3"/>
  <c r="K93" i="3"/>
  <c r="K96" i="3"/>
  <c r="K95" i="3"/>
  <c r="K97" i="3"/>
  <c r="K98" i="3"/>
  <c r="K99" i="3"/>
  <c r="K100" i="3"/>
  <c r="K101" i="3"/>
  <c r="K102" i="3"/>
  <c r="K103" i="3"/>
  <c r="K104" i="3"/>
  <c r="K106" i="3"/>
  <c r="K105" i="3"/>
  <c r="K107" i="3"/>
  <c r="K109" i="3"/>
  <c r="K111" i="3"/>
  <c r="K108" i="3"/>
  <c r="K114" i="3"/>
  <c r="K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0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0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0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6" authorId="0" shapeId="0" xr:uid="{00000000-0006-0000-0000-000004000000}">
      <text>
        <r>
          <rPr>
            <sz val="9"/>
            <color indexed="81"/>
            <rFont val="Arial"/>
          </rPr>
          <t xml:space="preserve">File obtained in 2005 from Felicitie Bell at Social Security administration: "United States life table functions and actuarial functions at 3.0 percent interest"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9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9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9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9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A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A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A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A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1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1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1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5" authorId="0" shapeId="0" xr:uid="{00000000-0006-0000-0100-000004000000}">
      <text>
        <r>
          <rPr>
            <b/>
            <sz val="9"/>
            <color indexed="81"/>
            <rFont val="Arial"/>
          </rPr>
          <t>File obtained in 2005 from Felicitie Bell at Social Security administration: "United States life table functions and actuarial functions at 3% interest"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2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2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2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200-000004000000}">
      <text>
        <r>
          <rPr>
            <b/>
            <sz val="9"/>
            <color indexed="81"/>
            <rFont val="Arial"/>
          </rPr>
          <t>http://www.ssa.gov/policy/docs/statcomps/supplement/2004/4c.html#table4.c6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3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3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3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300-000004000000}">
      <text>
        <r>
          <rPr>
            <b/>
            <sz val="9"/>
            <color indexed="81"/>
            <rFont val="Arial"/>
          </rPr>
          <t>http://www.ssa.gov/policy/docs/statcomps/supplement/2005/4c.html#table4.c6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4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4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4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400-000004000000}">
      <text>
        <r>
          <rPr>
            <b/>
            <sz val="9"/>
            <color indexed="81"/>
            <rFont val="Arial"/>
          </rPr>
          <t>http://www.ssa.gov/policy/docs/statcomps/supplement/2006/4c.html#table4.c6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5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5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5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500-000004000000}">
      <text>
        <r>
          <rPr>
            <b/>
            <sz val="9"/>
            <color indexed="81"/>
            <rFont val="Arial"/>
          </rPr>
          <t>http://www.ssa.gov/policy/docs/statcomps/supplement/2007/4c.html#table4.c6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6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6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6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600-000004000000}">
      <text>
        <r>
          <rPr>
            <b/>
            <sz val="9"/>
            <color indexed="81"/>
            <rFont val="Arial"/>
          </rPr>
          <t>http://www.ssa.gov/policy/docs/statcomps/supplement/2008/4c.html#table4.c6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7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7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7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700-000004000000}">
      <text>
        <r>
          <rPr>
            <b/>
            <sz val="9"/>
            <color indexed="81"/>
            <rFont val="Arial"/>
          </rPr>
          <t>http://www.ssa.gov/policy/docs/statcomps/supplement/2009/4c.html#table4.c6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8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8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8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800-000004000000}">
      <text>
        <r>
          <rPr>
            <b/>
            <sz val="9"/>
            <color indexed="81"/>
            <rFont val="Arial"/>
          </rPr>
          <t>http://www.ssa.gov/policy/docs/statcomps/supplement/2010/4c.html#table4.c6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<sst xmlns="http://schemas.openxmlformats.org/spreadsheetml/2006/main" count="278" uniqueCount="56">
  <si>
    <t>birth</t>
    <phoneticPr fontId="11" type="noConversion"/>
  </si>
  <si>
    <t>age 65</t>
    <phoneticPr fontId="11" type="noConversion"/>
  </si>
  <si>
    <t>100+</t>
  </si>
  <si>
    <t>age</t>
  </si>
  <si>
    <t>age 25</t>
    <phoneticPr fontId="11" type="noConversion"/>
  </si>
  <si>
    <t>5 to 14</t>
  </si>
  <si>
    <t>85+</t>
  </si>
  <si>
    <t>0 to 4</t>
  </si>
  <si>
    <t>75-84</t>
  </si>
  <si>
    <t>45-54</t>
  </si>
  <si>
    <t>55-64</t>
  </si>
  <si>
    <t>QALE</t>
    <phoneticPr fontId="11" type="noConversion"/>
  </si>
  <si>
    <t>35-44</t>
  </si>
  <si>
    <t>65-74</t>
  </si>
  <si>
    <t>15-24</t>
  </si>
  <si>
    <t>25-34</t>
  </si>
  <si>
    <t>1/2 yr adjustment</t>
  </si>
  <si>
    <t>L_x</t>
  </si>
  <si>
    <t>2008 life table, white males, United States</t>
  </si>
  <si>
    <t>Social</t>
  </si>
  <si>
    <t>Life</t>
  </si>
  <si>
    <t>Expectancy</t>
  </si>
  <si>
    <t>Mortality</t>
  </si>
  <si>
    <t>Rate</t>
  </si>
  <si>
    <t>Number</t>
  </si>
  <si>
    <t>Dying</t>
  </si>
  <si>
    <t>Surviving</t>
  </si>
  <si>
    <t>Health-Related</t>
  </si>
  <si>
    <t>Qualty of Life</t>
  </si>
  <si>
    <t>Quality-Adjusted</t>
  </si>
  <si>
    <t>Life Expectancy</t>
  </si>
  <si>
    <t>1987 life table, white males, United States</t>
  </si>
  <si>
    <t>1994 life table, white males, United States</t>
  </si>
  <si>
    <t>2000 life table, white males, United States</t>
  </si>
  <si>
    <t>2001 life table, white males, United States</t>
  </si>
  <si>
    <t>2002 life table, white males, United States</t>
  </si>
  <si>
    <t>2003 life table, white males, United States</t>
  </si>
  <si>
    <t>2004 life table, white males, United States</t>
  </si>
  <si>
    <t>2005 life table, white males, United States</t>
  </si>
  <si>
    <t>2006 life table, white males, United States</t>
  </si>
  <si>
    <t>2007 life table, white males, United States</t>
  </si>
  <si>
    <t xml:space="preserve">Social </t>
  </si>
  <si>
    <t xml:space="preserve">Security </t>
  </si>
  <si>
    <t>Table</t>
  </si>
  <si>
    <t>for ages</t>
  </si>
  <si>
    <t>National Medical</t>
  </si>
  <si>
    <t>Expenditure Survey</t>
  </si>
  <si>
    <t xml:space="preserve">National Health </t>
  </si>
  <si>
    <t>Interview Survey</t>
  </si>
  <si>
    <t>1994/1995</t>
  </si>
  <si>
    <t>Medical Expenditure Panel Survey</t>
  </si>
  <si>
    <t>Mean HRQOL score by age group</t>
  </si>
  <si>
    <t>Stewart, S. T., Cutler, D. M. &amp; Rosen, A. B. (2013). U.S. Trends in Quality-Adjusted Life Expectancy from 1987 to 2008: Combining National Surveys to More Broadly Track the Health of the Nation. American Journal of Public Health, 103(11): e78–e87.</t>
  </si>
  <si>
    <t>Stewart, S. T., Woodward, R. M., Rosen, A.B. &amp; Cutler, D. M. (2008). The Impact of Symptoms and Impairments on Overall Health in U.S. National Health Data. Medical Care.46(9):954-62.</t>
  </si>
  <si>
    <t>HRQOL scores calculated based on impairments and symptoms using methods described in:</t>
  </si>
  <si>
    <t>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</si>
</sst>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0.00000"/>
    <numFmt numFmtId="168" formatCode="0.000000"/>
  </numFmts>
  <fonts count="21" x14ac:knownFonts="1">
    <font>
      <sz val="10"/>
      <name val="Arial"/>
    </font>
    <font>
      <sz val="10"/>
      <name val="Verdana"/>
    </font>
    <font>
      <sz val="10"/>
      <name val="Arial"/>
    </font>
    <font>
      <sz val="10"/>
      <name val="Arial"/>
    </font>
    <font>
      <sz val="10"/>
      <color indexed="60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10"/>
      <name val="Arial"/>
    </font>
    <font>
      <sz val="9"/>
      <color indexed="81"/>
      <name val="Arial"/>
    </font>
    <font>
      <b/>
      <sz val="9"/>
      <color indexed="81"/>
      <name val="Arial"/>
    </font>
    <font>
      <sz val="11"/>
      <name val="Arial"/>
    </font>
    <font>
      <sz val="8"/>
      <name val="Verdana"/>
    </font>
    <font>
      <sz val="10"/>
      <name val="Arial"/>
    </font>
    <font>
      <b/>
      <u/>
      <sz val="10"/>
      <name val="Arial"/>
    </font>
    <font>
      <sz val="10"/>
      <color indexed="22"/>
      <name val="Arial"/>
    </font>
    <font>
      <sz val="10"/>
      <color indexed="8"/>
      <name val="Arial"/>
    </font>
    <font>
      <u/>
      <sz val="10"/>
      <color indexed="20"/>
      <name val="Arial"/>
    </font>
    <font>
      <u/>
      <sz val="10"/>
      <color theme="11"/>
      <name val="Arial"/>
    </font>
    <font>
      <sz val="10"/>
      <name val="Courier New"/>
      <family val="3"/>
    </font>
    <font>
      <sz val="11"/>
      <name val="Times New Roman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42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0" fillId="0" borderId="1" xfId="0" applyBorder="1"/>
    <xf numFmtId="0" fontId="7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2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0" fontId="12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Alignment="1"/>
    <xf numFmtId="1" fontId="10" fillId="0" borderId="0" xfId="1" applyNumberFormat="1" applyFont="1" applyAlignment="1"/>
    <xf numFmtId="0" fontId="14" fillId="0" borderId="0" xfId="0" applyFont="1"/>
    <xf numFmtId="4" fontId="0" fillId="0" borderId="0" xfId="0" applyNumberFormat="1"/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12" fillId="0" borderId="0" xfId="0" applyNumberFormat="1" applyFont="1"/>
    <xf numFmtId="166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/>
    </xf>
    <xf numFmtId="167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top" wrapText="1"/>
    </xf>
    <xf numFmtId="3" fontId="18" fillId="0" borderId="1" xfId="89" applyNumberFormat="1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indent="3"/>
    </xf>
    <xf numFmtId="16" fontId="10" fillId="0" borderId="0" xfId="0" applyNumberFormat="1" applyFont="1"/>
    <xf numFmtId="0" fontId="10" fillId="0" borderId="0" xfId="0" applyFont="1"/>
    <xf numFmtId="1" fontId="0" fillId="0" borderId="0" xfId="0" applyNumberFormat="1" applyFont="1"/>
    <xf numFmtId="1" fontId="0" fillId="0" borderId="0" xfId="1" applyNumberFormat="1" applyFont="1" applyAlignment="1"/>
    <xf numFmtId="3" fontId="0" fillId="0" borderId="0" xfId="0" applyNumberFormat="1" applyFont="1"/>
    <xf numFmtId="1" fontId="0" fillId="0" borderId="0" xfId="1" applyNumberFormat="1" applyFont="1" applyBorder="1" applyAlignment="1"/>
    <xf numFmtId="1" fontId="2" fillId="0" borderId="0" xfId="1" applyNumberFormat="1" applyFont="1" applyAlignment="1"/>
    <xf numFmtId="1" fontId="2" fillId="0" borderId="0" xfId="1" applyNumberFormat="1" applyFont="1" applyAlignment="1">
      <alignment horizontal="center"/>
    </xf>
    <xf numFmtId="168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4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Normal" xfId="0" builtinId="0"/>
    <cellStyle name="Normal_G" xfId="1" xr:uid="{00000000-0005-0000-0000-00008C000000}"/>
    <cellStyle name="Normal_Tb 2" xfId="89" xr:uid="{00000000-0005-0000-0000-00008D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2D82F"/>
      <color rgb="FF03C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1994'!$AS$5:$AS$119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3-4B90-BC67-AC4760BF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71992"/>
        <c:axId val="2011513880"/>
      </c:lineChart>
      <c:catAx>
        <c:axId val="212297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11513880"/>
        <c:crossesAt val="-1"/>
        <c:auto val="1"/>
        <c:lblAlgn val="ctr"/>
        <c:lblOffset val="100"/>
        <c:noMultiLvlLbl val="0"/>
      </c:catAx>
      <c:valAx>
        <c:axId val="2011513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2971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2000'!$AS$5:$AS$119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A95-9D2F-723BF87E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955848"/>
        <c:axId val="2010248872"/>
      </c:lineChart>
      <c:catAx>
        <c:axId val="210995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2010248872"/>
        <c:crossesAt val="-1"/>
        <c:auto val="1"/>
        <c:lblAlgn val="ctr"/>
        <c:lblOffset val="100"/>
        <c:noMultiLvlLbl val="0"/>
      </c:catAx>
      <c:valAx>
        <c:axId val="2010248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9955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Prevalence of Limitations in Secondary Activity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02-42F8-967B-29E05D49124F}"/>
            </c:ext>
          </c:extLst>
        </c:ser>
        <c:ser>
          <c:idx val="1"/>
          <c:order val="1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F02-42F8-967B-29E05D49124F}"/>
            </c:ext>
          </c:extLst>
        </c:ser>
        <c:ser>
          <c:idx val="2"/>
          <c:order val="2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F02-42F8-967B-29E05D49124F}"/>
            </c:ext>
          </c:extLst>
        </c:ser>
        <c:ser>
          <c:idx val="3"/>
          <c:order val="3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F02-42F8-967B-29E05D49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383176"/>
        <c:axId val="2010386360"/>
      </c:lineChart>
      <c:catAx>
        <c:axId val="201038317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2010386360"/>
        <c:crosses val="autoZero"/>
        <c:auto val="1"/>
        <c:lblAlgn val="ctr"/>
        <c:lblOffset val="100"/>
        <c:noMultiLvlLbl val="0"/>
      </c:catAx>
      <c:valAx>
        <c:axId val="2010386360"/>
        <c:scaling>
          <c:orientation val="minMax"/>
          <c:max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2010383176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tx>
            <c:strRef>
              <c:f>'Life Table 2008'!$AS$5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'Life Table 2008'!$AS$6:$AS$119</c:f>
              <c:numCache>
                <c:formatCode>General</c:formatCode>
                <c:ptCount val="1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D-4257-A117-D0ACDCFE1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095192"/>
        <c:axId val="1509685688"/>
      </c:lineChart>
      <c:catAx>
        <c:axId val="2012095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1509685688"/>
        <c:crossesAt val="-1"/>
        <c:auto val="1"/>
        <c:lblAlgn val="ctr"/>
        <c:lblOffset val="100"/>
        <c:noMultiLvlLbl val="0"/>
      </c:catAx>
      <c:valAx>
        <c:axId val="150968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2095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25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summary!$B$44:$W$44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0-444C-9F39-3C3B08EE4BD5}"/>
            </c:ext>
          </c:extLst>
        </c:ser>
        <c:ser>
          <c:idx val="1"/>
          <c:order val="1"/>
          <c:tx>
            <c:strRef>
              <c:f>summary!$A$44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summary!$B$45:$W$45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0-444C-9F39-3C3B08EE4BD5}"/>
            </c:ext>
          </c:extLst>
        </c:ser>
        <c:ser>
          <c:idx val="2"/>
          <c:order val="2"/>
          <c:tx>
            <c:strRef>
              <c:f>summary!$A$46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summary!$B$46:$W$46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0-444C-9F39-3C3B08EE4BD5}"/>
            </c:ext>
          </c:extLst>
        </c:ser>
        <c:ser>
          <c:idx val="3"/>
          <c:order val="3"/>
          <c:tx>
            <c:strRef>
              <c:f>summary!$A$47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summary!$B$47:$W$47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0-444C-9F39-3C3B08EE4BD5}"/>
            </c:ext>
          </c:extLst>
        </c:ser>
        <c:ser>
          <c:idx val="4"/>
          <c:order val="4"/>
          <c:tx>
            <c:strRef>
              <c:f>summary!$A$48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summary!$B$48:$W$48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0-444C-9F39-3C3B08EE4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75864"/>
        <c:axId val="2011078920"/>
      </c:lineChart>
      <c:catAx>
        <c:axId val="201107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1078920"/>
        <c:crosses val="autoZero"/>
        <c:auto val="1"/>
        <c:lblAlgn val="ctr"/>
        <c:lblOffset val="100"/>
        <c:noMultiLvlLbl val="0"/>
      </c:catAx>
      <c:valAx>
        <c:axId val="2011078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1075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65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summary!$B$52:$W$52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8-4B5F-9C4B-13D44C2626AB}"/>
            </c:ext>
          </c:extLst>
        </c:ser>
        <c:ser>
          <c:idx val="1"/>
          <c:order val="1"/>
          <c:tx>
            <c:strRef>
              <c:f>summary!$A$52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summary!$B$53:$W$53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8-4B5F-9C4B-13D44C2626AB}"/>
            </c:ext>
          </c:extLst>
        </c:ser>
        <c:ser>
          <c:idx val="2"/>
          <c:order val="2"/>
          <c:tx>
            <c:strRef>
              <c:f>summary!$A$54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summary!$B$54:$W$54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8-4B5F-9C4B-13D44C2626AB}"/>
            </c:ext>
          </c:extLst>
        </c:ser>
        <c:ser>
          <c:idx val="3"/>
          <c:order val="3"/>
          <c:tx>
            <c:strRef>
              <c:f>summary!$A$55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summary!$B$55:$W$55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18-4B5F-9C4B-13D44C2626AB}"/>
            </c:ext>
          </c:extLst>
        </c:ser>
        <c:ser>
          <c:idx val="4"/>
          <c:order val="4"/>
          <c:tx>
            <c:strRef>
              <c:f>summary!$A$56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summary!$B$56:$W$56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18-4B5F-9C4B-13D44C26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944344"/>
        <c:axId val="2010874136"/>
      </c:lineChart>
      <c:catAx>
        <c:axId val="2011944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0874136"/>
        <c:crosses val="autoZero"/>
        <c:auto val="1"/>
        <c:lblAlgn val="ctr"/>
        <c:lblOffset val="100"/>
        <c:noMultiLvlLbl val="0"/>
      </c:catAx>
      <c:valAx>
        <c:axId val="2010874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1944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800100</xdr:colOff>
      <xdr:row>784</xdr:row>
      <xdr:rowOff>130987</xdr:rowOff>
    </xdr:from>
    <xdr:to>
      <xdr:col>63</xdr:col>
      <xdr:colOff>0</xdr:colOff>
      <xdr:row>799</xdr:row>
      <xdr:rowOff>97613</xdr:rowOff>
    </xdr:to>
    <xdr:graphicFrame macro="">
      <xdr:nvGraphicFramePr>
        <xdr:cNvPr id="2" name="C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57</xdr:row>
      <xdr:rowOff>81280</xdr:rowOff>
    </xdr:from>
    <xdr:to>
      <xdr:col>17</xdr:col>
      <xdr:colOff>60960</xdr:colOff>
      <xdr:row>75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883920</xdr:colOff>
      <xdr:row>57</xdr:row>
      <xdr:rowOff>20320</xdr:rowOff>
    </xdr:from>
    <xdr:to>
      <xdr:col>23</xdr:col>
      <xdr:colOff>40640</xdr:colOff>
      <xdr:row>75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zoomScaleNormal="100" workbookViewId="0">
      <pane xSplit="1" topLeftCell="B1" activePane="topRight" state="frozen"/>
      <selection activeCell="C104" sqref="C104"/>
      <selection pane="topRight"/>
    </sheetView>
  </sheetViews>
  <sheetFormatPr defaultColWidth="8.85546875" defaultRowHeight="12.75" x14ac:dyDescent="0.2"/>
  <cols>
    <col min="1" max="1" width="9.140625" customWidth="1"/>
    <col min="2" max="2" width="7.42578125" customWidth="1"/>
    <col min="3" max="3" width="9.140625" style="18" customWidth="1"/>
    <col min="4" max="5" width="9.140625" customWidth="1"/>
    <col min="6" max="6" width="9.140625" style="8" customWidth="1"/>
    <col min="7" max="7" width="5.85546875" customWidth="1"/>
    <col min="8" max="8" width="10.42578125" style="47" customWidth="1"/>
    <col min="10" max="10" width="9.140625" style="47" customWidth="1"/>
    <col min="11" max="11" width="13.42578125" style="68" customWidth="1"/>
    <col min="12" max="12" width="16.85546875" customWidth="1"/>
    <col min="13" max="13" width="8.42578125" customWidth="1"/>
    <col min="14" max="14" width="23" customWidth="1"/>
    <col min="15" max="16" width="12.140625" customWidth="1"/>
    <col min="17" max="17" width="9.140625" customWidth="1"/>
    <col min="18" max="18" width="10" customWidth="1"/>
    <col min="19" max="19" width="8.42578125" customWidth="1"/>
    <col min="20" max="21" width="12.140625" customWidth="1"/>
    <col min="22" max="22" width="9.140625" customWidth="1"/>
    <col min="23" max="23" width="10" customWidth="1"/>
    <col min="24" max="24" width="8.42578125" customWidth="1"/>
    <col min="25" max="26" width="12.140625" customWidth="1"/>
    <col min="27" max="27" width="9.140625" customWidth="1"/>
    <col min="28" max="28" width="10" customWidth="1"/>
    <col min="29" max="29" width="8.42578125" customWidth="1"/>
    <col min="30" max="31" width="12.140625" customWidth="1"/>
    <col min="32" max="32" width="9.140625" customWidth="1"/>
    <col min="33" max="33" width="10" customWidth="1"/>
    <col min="34" max="34" width="8.42578125" customWidth="1"/>
    <col min="35" max="36" width="12.140625" customWidth="1"/>
    <col min="37" max="37" width="9.140625" customWidth="1"/>
    <col min="38" max="38" width="10" customWidth="1"/>
    <col min="39" max="39" width="8.42578125" customWidth="1"/>
    <col min="40" max="41" width="12.140625" customWidth="1"/>
    <col min="42" max="42" width="9.140625" customWidth="1"/>
    <col min="43" max="43" width="10" customWidth="1"/>
    <col min="44" max="44" width="8.42578125" customWidth="1"/>
    <col min="45" max="46" width="12.140625" customWidth="1"/>
    <col min="47" max="47" width="9.140625" customWidth="1"/>
    <col min="48" max="48" width="10" customWidth="1"/>
    <col min="49" max="49" width="8.42578125" customWidth="1"/>
    <col min="50" max="51" width="12.140625" customWidth="1"/>
    <col min="52" max="52" width="9.140625" customWidth="1"/>
    <col min="53" max="53" width="10" customWidth="1"/>
    <col min="54" max="54" width="8.42578125" customWidth="1"/>
    <col min="55" max="56" width="12.140625" customWidth="1"/>
    <col min="57" max="57" width="9.140625" customWidth="1"/>
    <col min="58" max="58" width="10" customWidth="1"/>
    <col min="59" max="59" width="8.42578125" customWidth="1"/>
    <col min="60" max="61" width="12.140625" customWidth="1"/>
    <col min="62" max="62" width="9.140625" customWidth="1"/>
    <col min="63" max="63" width="10" customWidth="1"/>
    <col min="64" max="64" width="8.42578125" customWidth="1"/>
    <col min="65" max="66" width="12.140625" customWidth="1"/>
    <col min="67" max="67" width="9.140625" customWidth="1"/>
    <col min="68" max="68" width="10" customWidth="1"/>
    <col min="69" max="69" width="8.42578125" customWidth="1"/>
    <col min="70" max="71" width="12.140625" customWidth="1"/>
    <col min="72" max="72" width="9.140625" customWidth="1"/>
    <col min="73" max="73" width="10" customWidth="1"/>
    <col min="74" max="78" width="8.42578125" customWidth="1"/>
    <col min="79" max="79" width="9.140625" customWidth="1"/>
    <col min="81" max="81" width="12.140625" customWidth="1"/>
    <col min="82" max="82" width="9.7109375" customWidth="1"/>
    <col min="83" max="84" width="12.140625" customWidth="1"/>
    <col min="85" max="85" width="9.140625" customWidth="1"/>
    <col min="86" max="86" width="7.42578125" customWidth="1"/>
    <col min="87" max="90" width="9.140625" customWidth="1"/>
    <col min="92" max="92" width="12.140625" customWidth="1"/>
    <col min="93" max="94" width="9.140625" customWidth="1"/>
    <col min="95" max="95" width="7.42578125" customWidth="1"/>
    <col min="96" max="99" width="9.140625" customWidth="1"/>
    <col min="101" max="101" width="12.140625" customWidth="1"/>
    <col min="103" max="103" width="9.140625" customWidth="1"/>
    <col min="104" max="104" width="7.42578125" customWidth="1"/>
    <col min="105" max="108" width="9.140625" customWidth="1"/>
    <col min="110" max="110" width="12.140625" customWidth="1"/>
    <col min="112" max="112" width="9.140625" customWidth="1"/>
    <col min="113" max="113" width="7.42578125" customWidth="1"/>
    <col min="114" max="117" width="9.140625" customWidth="1"/>
    <col min="119" max="119" width="12.140625" customWidth="1"/>
    <col min="121" max="121" width="9.140625" customWidth="1"/>
    <col min="122" max="122" width="7.42578125" customWidth="1"/>
    <col min="123" max="126" width="9.140625" customWidth="1"/>
    <col min="128" max="128" width="12.140625" customWidth="1"/>
    <col min="130" max="130" width="9.140625" customWidth="1"/>
    <col min="131" max="131" width="7.42578125" customWidth="1"/>
    <col min="132" max="135" width="9.140625" customWidth="1"/>
    <col min="137" max="137" width="12.140625" customWidth="1"/>
    <col min="138" max="138" width="9.140625" customWidth="1"/>
  </cols>
  <sheetData>
    <row r="1" spans="1:12" x14ac:dyDescent="0.2">
      <c r="A1" s="67" t="s">
        <v>31</v>
      </c>
      <c r="B1" s="68"/>
      <c r="C1" s="11"/>
      <c r="D1" s="67"/>
      <c r="E1" s="67"/>
      <c r="G1" s="67"/>
      <c r="H1" s="67"/>
      <c r="J1" s="67"/>
    </row>
    <row r="2" spans="1:12" s="67" customFormat="1" x14ac:dyDescent="0.2">
      <c r="B2" s="68"/>
      <c r="C2" s="11"/>
      <c r="F2" s="8"/>
      <c r="K2" s="68"/>
    </row>
    <row r="3" spans="1:12" x14ac:dyDescent="0.2">
      <c r="A3" s="3"/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7" t="s">
        <v>16</v>
      </c>
      <c r="J3" s="35"/>
      <c r="K3" s="68" t="s">
        <v>29</v>
      </c>
    </row>
    <row r="4" spans="1:12" x14ac:dyDescent="0.2">
      <c r="A4" s="3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2" x14ac:dyDescent="0.2">
      <c r="A5" s="3">
        <v>0</v>
      </c>
      <c r="C5" s="64">
        <v>100000</v>
      </c>
      <c r="D5" s="4">
        <f>C5-C6</f>
        <v>963</v>
      </c>
      <c r="E5" s="27">
        <f>SUMPRODUCT(D5:D$119*$A5:$A$119)/C5+0.5-$A5</f>
        <v>72.254474377849576</v>
      </c>
      <c r="F5" s="34">
        <f t="shared" ref="F5:F36" si="0">D5/C5</f>
        <v>9.6299999999999997E-3</v>
      </c>
      <c r="G5" s="51"/>
      <c r="H5" s="41">
        <f>'HRQOL scores'!C$6</f>
        <v>0.91302526587166821</v>
      </c>
      <c r="I5" s="38">
        <f t="shared" ref="I5:I36" si="1">(D5*0.5+C6)</f>
        <v>99518.5</v>
      </c>
      <c r="J5" s="38">
        <f t="shared" ref="J5:J36" si="2">I5*H5</f>
        <v>90862.904921649606</v>
      </c>
      <c r="K5" s="41">
        <f>SUM(J5:J$119)/C5</f>
        <v>60.573363277965591</v>
      </c>
      <c r="L5" s="37"/>
    </row>
    <row r="6" spans="1:12" x14ac:dyDescent="0.2">
      <c r="A6" s="3">
        <v>1</v>
      </c>
      <c r="C6" s="64">
        <v>99037</v>
      </c>
      <c r="D6" s="4">
        <f t="shared" ref="D6:D69" si="3">C6-C7</f>
        <v>72</v>
      </c>
      <c r="E6" s="5">
        <f>SUMPRODUCT(D6:D$119*$A6:$A$119)/C6+0.5-$A6</f>
        <v>71.952188957510401</v>
      </c>
      <c r="F6" s="34">
        <f t="shared" si="0"/>
        <v>7.2700101982087499E-4</v>
      </c>
      <c r="G6" s="33"/>
      <c r="H6" s="41">
        <f>'HRQOL scores'!C$6</f>
        <v>0.91302526587166821</v>
      </c>
      <c r="I6" s="38">
        <f t="shared" si="1"/>
        <v>99001</v>
      </c>
      <c r="J6" s="38">
        <f t="shared" si="2"/>
        <v>90390.414346561025</v>
      </c>
      <c r="K6" s="41">
        <f>SUM(J6:J$119)/C6</f>
        <v>60.244892543947309</v>
      </c>
    </row>
    <row r="7" spans="1:12" x14ac:dyDescent="0.2">
      <c r="A7" s="3">
        <v>2</v>
      </c>
      <c r="C7" s="64">
        <v>98965</v>
      </c>
      <c r="D7" s="4">
        <f t="shared" si="3"/>
        <v>54</v>
      </c>
      <c r="E7" s="5">
        <f>SUMPRODUCT(D7:D$119*$A7:$A$119)/C7+0.5-$A7</f>
        <v>71.004172563885788</v>
      </c>
      <c r="F7" s="34">
        <f t="shared" si="0"/>
        <v>5.4564745111908253E-4</v>
      </c>
      <c r="G7" s="33"/>
      <c r="H7" s="41">
        <f>'HRQOL scores'!C$6</f>
        <v>0.91302526587166821</v>
      </c>
      <c r="I7" s="38">
        <f t="shared" si="1"/>
        <v>98938</v>
      </c>
      <c r="J7" s="38">
        <f t="shared" si="2"/>
        <v>90332.893754811113</v>
      </c>
      <c r="K7" s="41">
        <f>SUM(J7:J$119)/C7</f>
        <v>59.375365114215619</v>
      </c>
    </row>
    <row r="8" spans="1:12" x14ac:dyDescent="0.2">
      <c r="A8" s="3">
        <v>3</v>
      </c>
      <c r="C8" s="64">
        <v>98911</v>
      </c>
      <c r="D8" s="4">
        <f t="shared" si="3"/>
        <v>42</v>
      </c>
      <c r="E8" s="5">
        <f>SUMPRODUCT(D8:D$119*$A8:$A$119)/C8+0.5-$A8</f>
        <v>70.042663988686371</v>
      </c>
      <c r="F8" s="34">
        <f t="shared" si="0"/>
        <v>4.2462415707049774E-4</v>
      </c>
      <c r="G8" s="33"/>
      <c r="H8" s="41">
        <f>'HRQOL scores'!C$6</f>
        <v>0.91302526587166821</v>
      </c>
      <c r="I8" s="38">
        <f t="shared" si="1"/>
        <v>98890</v>
      </c>
      <c r="J8" s="38">
        <f t="shared" si="2"/>
        <v>90289.068542049266</v>
      </c>
      <c r="K8" s="41">
        <f>SUM(J8:J$119)/C8</f>
        <v>58.494506321577347</v>
      </c>
    </row>
    <row r="9" spans="1:12" x14ac:dyDescent="0.2">
      <c r="A9" s="3">
        <v>4</v>
      </c>
      <c r="C9" s="64">
        <v>98869</v>
      </c>
      <c r="D9" s="4">
        <f t="shared" si="3"/>
        <v>35</v>
      </c>
      <c r="E9" s="5">
        <f>SUMPRODUCT(D9:D$119*$A9:$A$119)/C9+0.5-$A9</f>
        <v>69.072206028026557</v>
      </c>
      <c r="F9" s="34">
        <f t="shared" si="0"/>
        <v>3.5400378278327888E-4</v>
      </c>
      <c r="G9" s="33"/>
      <c r="H9" s="41">
        <f>'HRQOL scores'!C$6</f>
        <v>0.91302526587166821</v>
      </c>
      <c r="I9" s="38">
        <f t="shared" si="1"/>
        <v>98851.5</v>
      </c>
      <c r="J9" s="38">
        <f t="shared" si="2"/>
        <v>90253.917069313204</v>
      </c>
      <c r="K9" s="41">
        <f>SUM(J9:J$119)/C9</f>
        <v>57.606135858878808</v>
      </c>
    </row>
    <row r="10" spans="1:12" x14ac:dyDescent="0.2">
      <c r="A10" s="3">
        <v>5</v>
      </c>
      <c r="C10" s="64">
        <v>98834</v>
      </c>
      <c r="D10" s="4">
        <f t="shared" si="3"/>
        <v>32</v>
      </c>
      <c r="E10" s="5">
        <f>SUMPRODUCT(D10:D$119*$A10:$A$119)/C10+0.5-$A10</f>
        <v>68.096489444775656</v>
      </c>
      <c r="F10" s="34">
        <f t="shared" si="0"/>
        <v>3.2377521905417166E-4</v>
      </c>
      <c r="G10" s="33"/>
      <c r="H10" s="41">
        <f>'HRQOL scores'!C$7</f>
        <v>0.90561625404116841</v>
      </c>
      <c r="I10" s="38">
        <f t="shared" si="1"/>
        <v>98818</v>
      </c>
      <c r="J10" s="38">
        <f t="shared" si="2"/>
        <v>89491.186991840179</v>
      </c>
      <c r="K10" s="41">
        <f>SUM(J10:J$119)/C10</f>
        <v>56.713348940265242</v>
      </c>
    </row>
    <row r="11" spans="1:12" x14ac:dyDescent="0.2">
      <c r="A11" s="3">
        <v>6</v>
      </c>
      <c r="C11" s="64">
        <v>98802</v>
      </c>
      <c r="D11" s="4">
        <f t="shared" si="3"/>
        <v>30</v>
      </c>
      <c r="E11" s="5">
        <f>SUMPRODUCT(D11:D$119*$A11:$A$119)/C11+0.5-$A11</f>
        <v>67.118382601414524</v>
      </c>
      <c r="F11" s="34">
        <f t="shared" si="0"/>
        <v>3.0363757818667637E-4</v>
      </c>
      <c r="G11" s="33"/>
      <c r="H11" s="41">
        <f>'HRQOL scores'!C$7</f>
        <v>0.90561625404116841</v>
      </c>
      <c r="I11" s="38">
        <f t="shared" si="1"/>
        <v>98787</v>
      </c>
      <c r="J11" s="38">
        <f t="shared" si="2"/>
        <v>89463.112887964904</v>
      </c>
      <c r="K11" s="41">
        <f>SUM(J11:J$119)/C11</f>
        <v>55.825954354874739</v>
      </c>
    </row>
    <row r="12" spans="1:12" x14ac:dyDescent="0.2">
      <c r="A12" s="3">
        <v>7</v>
      </c>
      <c r="C12" s="64">
        <v>98772</v>
      </c>
      <c r="D12" s="4">
        <f t="shared" si="3"/>
        <v>28</v>
      </c>
      <c r="E12" s="5">
        <f>SUMPRODUCT(D12:D$119*$A12:$A$119)/C12+0.5-$A12</f>
        <v>66.138616589569494</v>
      </c>
      <c r="F12" s="34">
        <f t="shared" si="0"/>
        <v>2.8348114850362452E-4</v>
      </c>
      <c r="G12" s="33"/>
      <c r="H12" s="41">
        <f>'HRQOL scores'!C$7</f>
        <v>0.90561625404116841</v>
      </c>
      <c r="I12" s="38">
        <f t="shared" si="1"/>
        <v>98758</v>
      </c>
      <c r="J12" s="38">
        <f t="shared" si="2"/>
        <v>89436.850016597717</v>
      </c>
      <c r="K12" s="41">
        <f>SUM(J12:J$119)/C12</f>
        <v>54.937156575571713</v>
      </c>
    </row>
    <row r="13" spans="1:12" x14ac:dyDescent="0.2">
      <c r="A13" s="3">
        <v>8</v>
      </c>
      <c r="C13" s="64">
        <v>98744</v>
      </c>
      <c r="D13" s="4">
        <f t="shared" si="3"/>
        <v>25</v>
      </c>
      <c r="E13" s="5">
        <f>SUMPRODUCT(D13:D$119*$A13:$A$119)/C13+0.5-$A13</f>
        <v>65.157229176303957</v>
      </c>
      <c r="F13" s="34">
        <f t="shared" si="0"/>
        <v>2.531799400469902E-4</v>
      </c>
      <c r="G13" s="33"/>
      <c r="H13" s="41">
        <f>'HRQOL scores'!C$7</f>
        <v>0.90561625404116841</v>
      </c>
      <c r="I13" s="38">
        <f t="shared" si="1"/>
        <v>98731.5</v>
      </c>
      <c r="J13" s="38">
        <f t="shared" si="2"/>
        <v>89412.851185865613</v>
      </c>
      <c r="K13" s="41">
        <f>SUM(J13:J$119)/C13</f>
        <v>54.046989986893095</v>
      </c>
    </row>
    <row r="14" spans="1:12" x14ac:dyDescent="0.2">
      <c r="A14" s="3">
        <v>9</v>
      </c>
      <c r="C14" s="65">
        <v>98719</v>
      </c>
      <c r="D14" s="4">
        <f t="shared" si="3"/>
        <v>23</v>
      </c>
      <c r="E14" s="5">
        <f>SUMPRODUCT(D14:D$119*$A14:$A$119)/C14+0.5-$A14</f>
        <v>64.173603235293683</v>
      </c>
      <c r="F14" s="34">
        <f t="shared" si="0"/>
        <v>2.329845318530374E-4</v>
      </c>
      <c r="G14" s="33"/>
      <c r="H14" s="41">
        <f>'HRQOL scores'!C$7</f>
        <v>0.90561625404116841</v>
      </c>
      <c r="I14" s="38">
        <f t="shared" si="1"/>
        <v>98707.5</v>
      </c>
      <c r="J14" s="38">
        <f t="shared" si="2"/>
        <v>89391.116395768637</v>
      </c>
      <c r="K14" s="41">
        <f>SUM(J14:J$119)/C14</f>
        <v>53.154946140863522</v>
      </c>
    </row>
    <row r="15" spans="1:12" x14ac:dyDescent="0.2">
      <c r="A15" s="3">
        <v>10</v>
      </c>
      <c r="C15" s="64">
        <v>98696</v>
      </c>
      <c r="D15" s="4">
        <f t="shared" si="3"/>
        <v>16</v>
      </c>
      <c r="E15" s="5">
        <f>SUMPRODUCT(D15:D$119*$A15:$A$119)/C15+0.5-$A15</f>
        <v>63.188441657057609</v>
      </c>
      <c r="F15" s="34">
        <f t="shared" si="0"/>
        <v>1.6211396611818109E-4</v>
      </c>
      <c r="G15" s="33"/>
      <c r="H15" s="41">
        <f>'HRQOL scores'!C$7</f>
        <v>0.90561625404116841</v>
      </c>
      <c r="I15" s="38">
        <f t="shared" si="1"/>
        <v>98688</v>
      </c>
      <c r="J15" s="38">
        <f t="shared" si="2"/>
        <v>89373.456878814832</v>
      </c>
      <c r="K15" s="41">
        <f>SUM(J15:J$119)/C15</f>
        <v>52.261611531208331</v>
      </c>
    </row>
    <row r="16" spans="1:12" x14ac:dyDescent="0.2">
      <c r="A16" s="3">
        <v>11</v>
      </c>
      <c r="C16" s="64">
        <v>98680</v>
      </c>
      <c r="D16" s="4">
        <f t="shared" si="3"/>
        <v>18</v>
      </c>
      <c r="E16" s="5">
        <f>SUMPRODUCT(D16:D$119*$A16:$A$119)/C16+0.5-$A16</f>
        <v>62.198605976742584</v>
      </c>
      <c r="F16" s="34">
        <f t="shared" si="0"/>
        <v>1.8240778273206324E-4</v>
      </c>
      <c r="G16" s="33"/>
      <c r="H16" s="41">
        <f>'HRQOL scores'!C$7</f>
        <v>0.90561625404116841</v>
      </c>
      <c r="I16" s="38">
        <f t="shared" si="1"/>
        <v>98671</v>
      </c>
      <c r="J16" s="38">
        <f t="shared" si="2"/>
        <v>89358.061402496125</v>
      </c>
      <c r="K16" s="41">
        <f>SUM(J16:J$119)/C16</f>
        <v>51.36439556957157</v>
      </c>
    </row>
    <row r="17" spans="1:11" x14ac:dyDescent="0.2">
      <c r="A17" s="3">
        <v>12</v>
      </c>
      <c r="C17" s="64">
        <v>98662</v>
      </c>
      <c r="D17" s="4">
        <f t="shared" si="3"/>
        <v>25</v>
      </c>
      <c r="E17" s="5">
        <f>SUMPRODUCT(D17:D$119*$A17:$A$119)/C17+0.5-$A17</f>
        <v>61.209862335903978</v>
      </c>
      <c r="F17" s="34">
        <f t="shared" si="0"/>
        <v>2.5339036305771219E-4</v>
      </c>
      <c r="G17" s="33"/>
      <c r="H17" s="41">
        <f>'HRQOL scores'!C$7</f>
        <v>0.90561625404116841</v>
      </c>
      <c r="I17" s="38">
        <f t="shared" si="1"/>
        <v>98649.5</v>
      </c>
      <c r="J17" s="38">
        <f t="shared" si="2"/>
        <v>89338.590653034247</v>
      </c>
      <c r="K17" s="41">
        <f>SUM(J17:J$119)/C17</f>
        <v>50.468067679581061</v>
      </c>
    </row>
    <row r="18" spans="1:11" x14ac:dyDescent="0.2">
      <c r="A18" s="3">
        <v>13</v>
      </c>
      <c r="C18" s="64">
        <v>98637</v>
      </c>
      <c r="D18" s="4">
        <f t="shared" si="3"/>
        <v>39</v>
      </c>
      <c r="E18" s="5">
        <f>SUMPRODUCT(D18:D$119*$A18:$A$119)/C18+0.5-$A18</f>
        <v>60.225249528928885</v>
      </c>
      <c r="F18" s="34">
        <f t="shared" si="0"/>
        <v>3.9538915417135559E-4</v>
      </c>
      <c r="G18" s="33"/>
      <c r="H18" s="41">
        <f>'HRQOL scores'!C$7</f>
        <v>0.90561625404116841</v>
      </c>
      <c r="I18" s="38">
        <f t="shared" si="1"/>
        <v>98617.5</v>
      </c>
      <c r="J18" s="38">
        <f t="shared" si="2"/>
        <v>89309.610932904921</v>
      </c>
      <c r="K18" s="41">
        <f>SUM(J18:J$119)/C18</f>
        <v>49.575128022443835</v>
      </c>
    </row>
    <row r="19" spans="1:11" x14ac:dyDescent="0.2">
      <c r="A19" s="3">
        <v>14</v>
      </c>
      <c r="C19" s="64">
        <v>98598</v>
      </c>
      <c r="D19" s="4">
        <f t="shared" si="3"/>
        <v>59</v>
      </c>
      <c r="E19" s="5">
        <f>SUMPRODUCT(D19:D$119*$A19:$A$119)/C19+0.5-$A19</f>
        <v>59.248873585518552</v>
      </c>
      <c r="F19" s="34">
        <f t="shared" si="0"/>
        <v>5.9838941966368483E-4</v>
      </c>
      <c r="G19" s="33"/>
      <c r="H19" s="41">
        <f>'HRQOL scores'!C$7</f>
        <v>0.90561625404116841</v>
      </c>
      <c r="I19" s="38">
        <f t="shared" si="1"/>
        <v>98568.5</v>
      </c>
      <c r="J19" s="38">
        <f t="shared" si="2"/>
        <v>89265.235736456903</v>
      </c>
      <c r="K19" s="41">
        <f>SUM(J19:J$119)/C19</f>
        <v>48.688941883373772</v>
      </c>
    </row>
    <row r="20" spans="1:11" x14ac:dyDescent="0.2">
      <c r="A20" s="3">
        <v>15</v>
      </c>
      <c r="C20" s="64">
        <v>98539</v>
      </c>
      <c r="D20" s="4">
        <f t="shared" si="3"/>
        <v>81</v>
      </c>
      <c r="E20" s="5">
        <f>SUMPRODUCT(D20:D$119*$A20:$A$119)/C20+0.5-$A20</f>
        <v>58.284049338687808</v>
      </c>
      <c r="F20" s="34">
        <f t="shared" si="0"/>
        <v>8.2200955966673099E-4</v>
      </c>
      <c r="G20" s="33"/>
      <c r="H20" s="41">
        <f>'HRQOL scores'!C$8</f>
        <v>0.86180566367178146</v>
      </c>
      <c r="I20" s="38">
        <f t="shared" si="1"/>
        <v>98498.5</v>
      </c>
      <c r="J20" s="38">
        <f t="shared" si="2"/>
        <v>84886.565163174964</v>
      </c>
      <c r="K20" s="41">
        <f>SUM(J20:J$119)/C20</f>
        <v>47.812206903666883</v>
      </c>
    </row>
    <row r="21" spans="1:11" x14ac:dyDescent="0.2">
      <c r="A21" s="3">
        <v>16</v>
      </c>
      <c r="C21" s="64">
        <v>98458</v>
      </c>
      <c r="D21" s="4">
        <f t="shared" si="3"/>
        <v>101</v>
      </c>
      <c r="E21" s="5">
        <f>SUMPRODUCT(D21:D$119*$A21:$A$119)/C21+0.5-$A21</f>
        <v>57.331587456427698</v>
      </c>
      <c r="F21" s="34">
        <f t="shared" si="0"/>
        <v>1.0258181153385199E-3</v>
      </c>
      <c r="G21" s="33"/>
      <c r="H21" s="41">
        <f>'HRQOL scores'!C$8</f>
        <v>0.86180566367178146</v>
      </c>
      <c r="I21" s="38">
        <f t="shared" si="1"/>
        <v>98407.5</v>
      </c>
      <c r="J21" s="38">
        <f t="shared" si="2"/>
        <v>84808.140847780829</v>
      </c>
      <c r="K21" s="41">
        <f>SUM(J21:J$119)/C21</f>
        <v>46.989381166764062</v>
      </c>
    </row>
    <row r="22" spans="1:11" x14ac:dyDescent="0.2">
      <c r="A22" s="3">
        <v>17</v>
      </c>
      <c r="C22" s="64">
        <v>98357</v>
      </c>
      <c r="D22" s="4">
        <f t="shared" si="3"/>
        <v>119</v>
      </c>
      <c r="E22" s="5">
        <f>SUMPRODUCT(D22:D$119*$A22:$A$119)/C22+0.5-$A22</f>
        <v>56.389946193813941</v>
      </c>
      <c r="F22" s="34">
        <f t="shared" si="0"/>
        <v>1.2098783004768343E-3</v>
      </c>
      <c r="G22" s="33"/>
      <c r="H22" s="41">
        <f>'HRQOL scores'!C$8</f>
        <v>0.86180566367178146</v>
      </c>
      <c r="I22" s="38">
        <f t="shared" si="1"/>
        <v>98297.5</v>
      </c>
      <c r="J22" s="38">
        <f t="shared" si="2"/>
        <v>84713.342224776934</v>
      </c>
      <c r="K22" s="41">
        <f>SUM(J22:J$119)/C22</f>
        <v>46.175385077518378</v>
      </c>
    </row>
    <row r="23" spans="1:11" x14ac:dyDescent="0.2">
      <c r="A23" s="3">
        <v>18</v>
      </c>
      <c r="C23" s="64">
        <v>98238</v>
      </c>
      <c r="D23" s="4">
        <f t="shared" si="3"/>
        <v>130</v>
      </c>
      <c r="E23" s="5">
        <f>SUMPRODUCT(D23:D$119*$A23:$A$119)/C23+0.5-$A23</f>
        <v>55.457648138041876</v>
      </c>
      <c r="F23" s="34">
        <f t="shared" si="0"/>
        <v>1.3233168427696004E-3</v>
      </c>
      <c r="G23" s="33"/>
      <c r="H23" s="41">
        <f>'HRQOL scores'!C$8</f>
        <v>0.86180566367178146</v>
      </c>
      <c r="I23" s="38">
        <f t="shared" si="1"/>
        <v>98173</v>
      </c>
      <c r="J23" s="38">
        <f t="shared" si="2"/>
        <v>84606.047419649796</v>
      </c>
      <c r="K23" s="41">
        <f>SUM(J23:J$119)/C23</f>
        <v>45.368991712419813</v>
      </c>
    </row>
    <row r="24" spans="1:11" x14ac:dyDescent="0.2">
      <c r="A24" s="3">
        <v>19</v>
      </c>
      <c r="C24" s="65">
        <v>98108</v>
      </c>
      <c r="D24" s="4">
        <f t="shared" si="3"/>
        <v>138</v>
      </c>
      <c r="E24" s="5">
        <f>SUMPRODUCT(D24:D$119*$A24:$A$119)/C24+0.5-$A24</f>
        <v>54.530470887032223</v>
      </c>
      <c r="F24" s="34">
        <f t="shared" si="0"/>
        <v>1.4066131202348433E-3</v>
      </c>
      <c r="G24" s="33"/>
      <c r="H24" s="41">
        <f>'HRQOL scores'!C$8</f>
        <v>0.86180566367178146</v>
      </c>
      <c r="I24" s="38">
        <f t="shared" si="1"/>
        <v>98039</v>
      </c>
      <c r="J24" s="38">
        <f t="shared" si="2"/>
        <v>84490.565460717786</v>
      </c>
      <c r="K24" s="41">
        <f>SUM(J24:J$119)/C24</f>
        <v>44.56673217704008</v>
      </c>
    </row>
    <row r="25" spans="1:11" x14ac:dyDescent="0.2">
      <c r="A25" s="3">
        <v>20</v>
      </c>
      <c r="C25" s="64">
        <v>97970</v>
      </c>
      <c r="D25" s="4">
        <f t="shared" si="3"/>
        <v>145</v>
      </c>
      <c r="E25" s="5">
        <f>SUMPRODUCT(D25:D$119*$A25:$A$119)/C25+0.5-$A25</f>
        <v>53.606577909410618</v>
      </c>
      <c r="F25" s="34">
        <f t="shared" si="0"/>
        <v>1.4800449117076655E-3</v>
      </c>
      <c r="G25" s="33"/>
      <c r="H25" s="41">
        <f>'HRQOL scores'!C$8</f>
        <v>0.86180566367178146</v>
      </c>
      <c r="I25" s="38">
        <f t="shared" si="1"/>
        <v>97897.5</v>
      </c>
      <c r="J25" s="38">
        <f t="shared" si="2"/>
        <v>84368.619959308227</v>
      </c>
      <c r="K25" s="41">
        <f>SUM(J25:J$119)/C25</f>
        <v>43.767095998411051</v>
      </c>
    </row>
    <row r="26" spans="1:11" x14ac:dyDescent="0.2">
      <c r="A26" s="3">
        <v>21</v>
      </c>
      <c r="C26" s="64">
        <v>97825</v>
      </c>
      <c r="D26" s="4">
        <f t="shared" si="3"/>
        <v>152</v>
      </c>
      <c r="E26" s="5">
        <f>SUMPRODUCT(D26:D$119*$A26:$A$119)/C26+0.5-$A26</f>
        <v>52.685294533963273</v>
      </c>
      <c r="F26" s="34">
        <f t="shared" si="0"/>
        <v>1.5537950421671352E-3</v>
      </c>
      <c r="G26" s="33"/>
      <c r="H26" s="41">
        <f>'HRQOL scores'!C$8</f>
        <v>0.86180566367178146</v>
      </c>
      <c r="I26" s="38">
        <f t="shared" si="1"/>
        <v>97749</v>
      </c>
      <c r="J26" s="38">
        <f t="shared" si="2"/>
        <v>84240.64181825296</v>
      </c>
      <c r="K26" s="41">
        <f>SUM(J26:J$119)/C26</f>
        <v>42.969524916994878</v>
      </c>
    </row>
    <row r="27" spans="1:11" x14ac:dyDescent="0.2">
      <c r="A27" s="3">
        <v>22</v>
      </c>
      <c r="C27" s="64">
        <v>97673</v>
      </c>
      <c r="D27" s="4">
        <f t="shared" si="3"/>
        <v>157</v>
      </c>
      <c r="E27" s="5">
        <f>SUMPRODUCT(D27:D$119*$A27:$A$119)/C27+0.5-$A27</f>
        <v>51.766505971813686</v>
      </c>
      <c r="F27" s="34">
        <f t="shared" si="0"/>
        <v>1.6074042980148045E-3</v>
      </c>
      <c r="G27" s="33"/>
      <c r="H27" s="41">
        <f>'HRQOL scores'!C$8</f>
        <v>0.86180566367178146</v>
      </c>
      <c r="I27" s="38">
        <f t="shared" si="1"/>
        <v>97594.5</v>
      </c>
      <c r="J27" s="38">
        <f t="shared" si="2"/>
        <v>84107.492843215674</v>
      </c>
      <c r="K27" s="41">
        <f>SUM(J27:J$119)/C27</f>
        <v>42.173918413346271</v>
      </c>
    </row>
    <row r="28" spans="1:11" x14ac:dyDescent="0.2">
      <c r="A28" s="3">
        <v>23</v>
      </c>
      <c r="C28" s="65">
        <v>97516</v>
      </c>
      <c r="D28" s="4">
        <f t="shared" si="3"/>
        <v>157</v>
      </c>
      <c r="E28" s="5">
        <f>SUMPRODUCT(D28:D$119*$A28:$A$119)/C28+0.5-$A28</f>
        <v>50.849044646878028</v>
      </c>
      <c r="F28" s="34">
        <f t="shared" si="0"/>
        <v>1.6099922064071537E-3</v>
      </c>
      <c r="G28" s="33"/>
      <c r="H28" s="41">
        <f>'HRQOL scores'!C$8</f>
        <v>0.86180566367178146</v>
      </c>
      <c r="I28" s="38">
        <f t="shared" si="1"/>
        <v>97437.5</v>
      </c>
      <c r="J28" s="38">
        <f t="shared" si="2"/>
        <v>83972.18935401921</v>
      </c>
      <c r="K28" s="41">
        <f>SUM(J28:J$119)/C28</f>
        <v>41.379318679432657</v>
      </c>
    </row>
    <row r="29" spans="1:11" x14ac:dyDescent="0.2">
      <c r="A29" s="3">
        <v>24</v>
      </c>
      <c r="C29" s="64">
        <v>97359</v>
      </c>
      <c r="D29" s="4">
        <f t="shared" si="3"/>
        <v>155</v>
      </c>
      <c r="E29" s="5">
        <f>SUMPRODUCT(D29:D$119*$A29:$A$119)/C29+0.5-$A29</f>
        <v>49.930236935311143</v>
      </c>
      <c r="F29" s="34">
        <f t="shared" si="0"/>
        <v>1.5920459330929857E-3</v>
      </c>
      <c r="G29" s="33"/>
      <c r="H29" s="41">
        <f>'HRQOL scores'!C$8</f>
        <v>0.86180566367178146</v>
      </c>
      <c r="I29" s="38">
        <f t="shared" si="1"/>
        <v>97281.5</v>
      </c>
      <c r="J29" s="38">
        <f t="shared" si="2"/>
        <v>83837.747670486409</v>
      </c>
      <c r="K29" s="41">
        <f>SUM(J29:J$119)/C29</f>
        <v>40.58354595866367</v>
      </c>
    </row>
    <row r="30" spans="1:11" x14ac:dyDescent="0.2">
      <c r="A30" s="3">
        <v>25</v>
      </c>
      <c r="C30" s="64">
        <v>97204</v>
      </c>
      <c r="D30" s="4">
        <f t="shared" si="3"/>
        <v>152</v>
      </c>
      <c r="E30" s="41">
        <f>SUMPRODUCT(D30:D$119*$A30:$A$119)/C30+0.5-$A30</f>
        <v>49.009057629160921</v>
      </c>
      <c r="F30" s="34">
        <f t="shared" si="0"/>
        <v>1.563721657544957E-3</v>
      </c>
      <c r="G30" s="33"/>
      <c r="H30" s="41">
        <f>'HRQOL scores'!C$9</f>
        <v>0.84729875204629101</v>
      </c>
      <c r="I30" s="38">
        <f t="shared" si="1"/>
        <v>97128</v>
      </c>
      <c r="J30" s="38">
        <f t="shared" si="2"/>
        <v>82296.433188752155</v>
      </c>
      <c r="K30" s="41">
        <f>SUM(J30:J$119)/C30</f>
        <v>39.785767080768792</v>
      </c>
    </row>
    <row r="31" spans="1:11" x14ac:dyDescent="0.2">
      <c r="A31" s="3">
        <v>26</v>
      </c>
      <c r="C31" s="64">
        <v>97052</v>
      </c>
      <c r="D31" s="4">
        <f t="shared" si="3"/>
        <v>149</v>
      </c>
      <c r="E31" s="5">
        <f>SUMPRODUCT(D31:D$119*$A31:$A$119)/C31+0.5-$A31</f>
        <v>48.085031094515912</v>
      </c>
      <c r="F31" s="34">
        <f t="shared" si="0"/>
        <v>1.535259448543049E-3</v>
      </c>
      <c r="G31" s="33"/>
      <c r="H31" s="41">
        <f>'HRQOL scores'!C$9</f>
        <v>0.84729875204629101</v>
      </c>
      <c r="I31" s="38">
        <f t="shared" si="1"/>
        <v>96977.5</v>
      </c>
      <c r="J31" s="38">
        <f t="shared" si="2"/>
        <v>82168.914726569186</v>
      </c>
      <c r="K31" s="41">
        <f>SUM(J31:J$119)/C31</f>
        <v>39.000116124657893</v>
      </c>
    </row>
    <row r="32" spans="1:11" x14ac:dyDescent="0.2">
      <c r="A32" s="3">
        <v>27</v>
      </c>
      <c r="C32" s="64">
        <v>96903</v>
      </c>
      <c r="D32" s="4">
        <f t="shared" si="3"/>
        <v>148</v>
      </c>
      <c r="E32" s="5">
        <f>SUMPRODUCT(D32:D$119*$A32:$A$119)/C32+0.5-$A32</f>
        <v>47.158198794515727</v>
      </c>
      <c r="F32" s="34">
        <f t="shared" si="0"/>
        <v>1.5273004963726614E-3</v>
      </c>
      <c r="G32" s="33"/>
      <c r="H32" s="41">
        <f>'HRQOL scores'!C$9</f>
        <v>0.84729875204629101</v>
      </c>
      <c r="I32" s="38">
        <f t="shared" si="1"/>
        <v>96829</v>
      </c>
      <c r="J32" s="38">
        <f t="shared" si="2"/>
        <v>82043.09086189032</v>
      </c>
      <c r="K32" s="41">
        <f>SUM(J32:J$119)/C32</f>
        <v>38.212133323052207</v>
      </c>
    </row>
    <row r="33" spans="1:11" x14ac:dyDescent="0.2">
      <c r="A33" s="3">
        <v>28</v>
      </c>
      <c r="C33" s="64">
        <v>96755</v>
      </c>
      <c r="D33" s="4">
        <f t="shared" si="3"/>
        <v>151</v>
      </c>
      <c r="E33" s="5">
        <f>SUMPRODUCT(D33:D$119*$A33:$A$119)/C33+0.5-$A33</f>
        <v>46.229568888274073</v>
      </c>
      <c r="F33" s="34">
        <f t="shared" si="0"/>
        <v>1.5606428608340654E-3</v>
      </c>
      <c r="G33" s="33"/>
      <c r="H33" s="41">
        <f>'HRQOL scores'!C$9</f>
        <v>0.84729875204629101</v>
      </c>
      <c r="I33" s="38">
        <f t="shared" si="1"/>
        <v>96679.5</v>
      </c>
      <c r="J33" s="38">
        <f t="shared" si="2"/>
        <v>81916.419698459387</v>
      </c>
      <c r="K33" s="41">
        <f>SUM(J33:J$119)/C33</f>
        <v>37.422637223314943</v>
      </c>
    </row>
    <row r="34" spans="1:11" x14ac:dyDescent="0.2">
      <c r="A34" s="3">
        <v>29</v>
      </c>
      <c r="C34" s="65">
        <v>96604</v>
      </c>
      <c r="D34" s="4">
        <f t="shared" si="3"/>
        <v>156</v>
      </c>
      <c r="E34" s="5">
        <f>SUMPRODUCT(D34:D$119*$A34:$A$119)/C34+0.5-$A34</f>
        <v>45.301047966802173</v>
      </c>
      <c r="F34" s="34">
        <f t="shared" si="0"/>
        <v>1.6148399652188316E-3</v>
      </c>
      <c r="G34" s="33"/>
      <c r="H34" s="41">
        <f>'HRQOL scores'!C$9</f>
        <v>0.84729875204629101</v>
      </c>
      <c r="I34" s="38">
        <f t="shared" si="1"/>
        <v>96526</v>
      </c>
      <c r="J34" s="38">
        <f t="shared" si="2"/>
        <v>81786.359340020281</v>
      </c>
      <c r="K34" s="41">
        <f>SUM(J34:J$119)/C34</f>
        <v>36.633170933329659</v>
      </c>
    </row>
    <row r="35" spans="1:11" x14ac:dyDescent="0.2">
      <c r="A35" s="3">
        <v>30</v>
      </c>
      <c r="C35" s="64">
        <v>96448</v>
      </c>
      <c r="D35" s="4">
        <f t="shared" si="3"/>
        <v>161</v>
      </c>
      <c r="E35" s="5">
        <f>SUMPRODUCT(D35:D$119*$A35:$A$119)/C35+0.5-$A35</f>
        <v>44.373511506562679</v>
      </c>
      <c r="F35" s="34">
        <f t="shared" si="0"/>
        <v>1.669293297942933E-3</v>
      </c>
      <c r="G35" s="33"/>
      <c r="H35" s="41">
        <f>'HRQOL scores'!C$9</f>
        <v>0.84729875204629101</v>
      </c>
      <c r="I35" s="38">
        <f t="shared" si="1"/>
        <v>96367.5</v>
      </c>
      <c r="J35" s="38">
        <f t="shared" si="2"/>
        <v>81652.062487820949</v>
      </c>
      <c r="K35" s="41">
        <f>SUM(J35:J$119)/C35</f>
        <v>35.844439340404755</v>
      </c>
    </row>
    <row r="36" spans="1:11" x14ac:dyDescent="0.2">
      <c r="A36" s="3">
        <v>31</v>
      </c>
      <c r="C36" s="64">
        <v>96287</v>
      </c>
      <c r="D36" s="4">
        <f t="shared" si="3"/>
        <v>167</v>
      </c>
      <c r="E36" s="5">
        <f>SUMPRODUCT(D36:D$119*$A36:$A$119)/C36+0.5-$A36</f>
        <v>43.446871724998786</v>
      </c>
      <c r="F36" s="34">
        <f t="shared" si="0"/>
        <v>1.7343982053652104E-3</v>
      </c>
      <c r="G36" s="33"/>
      <c r="H36" s="41">
        <f>'HRQOL scores'!C$9</f>
        <v>0.84729875204629101</v>
      </c>
      <c r="I36" s="38">
        <f t="shared" si="1"/>
        <v>96203.5</v>
      </c>
      <c r="J36" s="38">
        <f t="shared" si="2"/>
        <v>81513.105492485352</v>
      </c>
      <c r="K36" s="41">
        <f>SUM(J36:J$119)/C36</f>
        <v>35.056367142143145</v>
      </c>
    </row>
    <row r="37" spans="1:11" x14ac:dyDescent="0.2">
      <c r="A37" s="3">
        <v>32</v>
      </c>
      <c r="C37" s="65">
        <v>96120</v>
      </c>
      <c r="D37" s="4">
        <f t="shared" si="3"/>
        <v>173</v>
      </c>
      <c r="E37" s="5">
        <f>SUMPRODUCT(D37:D$119*$A37:$A$119)/C37+0.5-$A37</f>
        <v>42.521488116780674</v>
      </c>
      <c r="F37" s="34">
        <f t="shared" ref="F37:F68" si="4">D37/C37</f>
        <v>1.7998335414065752E-3</v>
      </c>
      <c r="G37" s="33"/>
      <c r="H37" s="41">
        <f>'HRQOL scores'!C$9</f>
        <v>0.84729875204629101</v>
      </c>
      <c r="I37" s="38">
        <f t="shared" ref="I37:I68" si="5">(D37*0.5+C38)</f>
        <v>96033.5</v>
      </c>
      <c r="J37" s="38">
        <f t="shared" ref="J37:J68" si="6">I37*H37</f>
        <v>81369.064704637494</v>
      </c>
      <c r="K37" s="41">
        <f>SUM(J37:J$119)/C37</f>
        <v>34.269239674605195</v>
      </c>
    </row>
    <row r="38" spans="1:11" x14ac:dyDescent="0.2">
      <c r="A38" s="3">
        <v>33</v>
      </c>
      <c r="C38" s="64">
        <v>95947</v>
      </c>
      <c r="D38" s="4">
        <f t="shared" si="3"/>
        <v>179</v>
      </c>
      <c r="E38" s="5">
        <f>SUMPRODUCT(D38:D$119*$A38:$A$119)/C38+0.5-$A38</f>
        <v>41.597256170437404</v>
      </c>
      <c r="F38" s="34">
        <f t="shared" si="4"/>
        <v>1.8656133073467643E-3</v>
      </c>
      <c r="G38" s="33"/>
      <c r="H38" s="41">
        <f>'HRQOL scores'!C$9</f>
        <v>0.84729875204629101</v>
      </c>
      <c r="I38" s="38">
        <f t="shared" si="5"/>
        <v>95857.5</v>
      </c>
      <c r="J38" s="38">
        <f t="shared" si="6"/>
        <v>81219.940124277346</v>
      </c>
      <c r="K38" s="41">
        <f>SUM(J38:J$119)/C38</f>
        <v>33.482967188327031</v>
      </c>
    </row>
    <row r="39" spans="1:11" x14ac:dyDescent="0.2">
      <c r="A39" s="3">
        <v>34</v>
      </c>
      <c r="C39" s="64">
        <v>95768</v>
      </c>
      <c r="D39" s="4">
        <f t="shared" si="3"/>
        <v>184</v>
      </c>
      <c r="E39" s="5">
        <f>SUMPRODUCT(D39:D$119*$A39:$A$119)/C39+0.5-$A39</f>
        <v>40.67407106533453</v>
      </c>
      <c r="F39" s="34">
        <f t="shared" si="4"/>
        <v>1.9213098320942277E-3</v>
      </c>
      <c r="G39" s="33"/>
      <c r="H39" s="41">
        <f>'HRQOL scores'!C$9</f>
        <v>0.84729875204629101</v>
      </c>
      <c r="I39" s="38">
        <f t="shared" si="5"/>
        <v>95676</v>
      </c>
      <c r="J39" s="38">
        <f t="shared" si="6"/>
        <v>81066.155400780946</v>
      </c>
      <c r="K39" s="41">
        <f>SUM(J39:J$119)/C39</f>
        <v>32.697459617974033</v>
      </c>
    </row>
    <row r="40" spans="1:11" x14ac:dyDescent="0.2">
      <c r="A40" s="3">
        <v>35</v>
      </c>
      <c r="C40" s="64">
        <v>95584</v>
      </c>
      <c r="D40" s="4">
        <f t="shared" si="3"/>
        <v>192</v>
      </c>
      <c r="E40" s="5">
        <f>SUMPRODUCT(D40:D$119*$A40:$A$119)/C40+0.5-$A40</f>
        <v>39.751406488376276</v>
      </c>
      <c r="F40" s="34">
        <f t="shared" si="4"/>
        <v>2.0087043856712419E-3</v>
      </c>
      <c r="G40" s="33"/>
      <c r="H40" s="41">
        <f>'HRQOL scores'!C$10</f>
        <v>0.83822030855173824</v>
      </c>
      <c r="I40" s="38">
        <f t="shared" si="5"/>
        <v>95488</v>
      </c>
      <c r="J40" s="38">
        <f t="shared" si="6"/>
        <v>80039.980822988378</v>
      </c>
      <c r="K40" s="41">
        <f>SUM(J40:J$119)/C40</f>
        <v>31.912288220762424</v>
      </c>
    </row>
    <row r="41" spans="1:11" x14ac:dyDescent="0.2">
      <c r="A41" s="3">
        <v>36</v>
      </c>
      <c r="C41" s="64">
        <v>95392</v>
      </c>
      <c r="D41" s="4">
        <f t="shared" si="3"/>
        <v>201</v>
      </c>
      <c r="E41" s="5">
        <f>SUMPRODUCT(D41:D$119*$A41:$A$119)/C41+0.5-$A41</f>
        <v>38.830409654739995</v>
      </c>
      <c r="F41" s="34">
        <f t="shared" si="4"/>
        <v>2.1070949345857095E-3</v>
      </c>
      <c r="G41" s="33"/>
      <c r="H41" s="41">
        <f>'HRQOL scores'!C$10</f>
        <v>0.83822030855173824</v>
      </c>
      <c r="I41" s="38">
        <f t="shared" si="5"/>
        <v>95291.5</v>
      </c>
      <c r="J41" s="38">
        <f t="shared" si="6"/>
        <v>79875.270532357958</v>
      </c>
      <c r="K41" s="41">
        <f>SUM(J41:J$119)/C41</f>
        <v>31.137455724488085</v>
      </c>
    </row>
    <row r="42" spans="1:11" x14ac:dyDescent="0.2">
      <c r="A42" s="3">
        <v>37</v>
      </c>
      <c r="C42" s="64">
        <v>95191</v>
      </c>
      <c r="D42" s="4">
        <f t="shared" si="3"/>
        <v>209</v>
      </c>
      <c r="E42" s="5">
        <f>SUMPRODUCT(D42:D$119*$A42:$A$119)/C42+0.5-$A42</f>
        <v>37.911346007342686</v>
      </c>
      <c r="F42" s="34">
        <f t="shared" si="4"/>
        <v>2.1955857171371243E-3</v>
      </c>
      <c r="G42" s="33"/>
      <c r="H42" s="41">
        <f>'HRQOL scores'!C$10</f>
        <v>0.83822030855173824</v>
      </c>
      <c r="I42" s="38">
        <f t="shared" si="5"/>
        <v>95086.5</v>
      </c>
      <c r="J42" s="38">
        <f t="shared" si="6"/>
        <v>79703.43536910486</v>
      </c>
      <c r="K42" s="41">
        <f>SUM(J42:J$119)/C42</f>
        <v>30.364098559086564</v>
      </c>
    </row>
    <row r="43" spans="1:11" x14ac:dyDescent="0.2">
      <c r="A43" s="3">
        <v>38</v>
      </c>
      <c r="C43" s="64">
        <v>94982</v>
      </c>
      <c r="D43" s="4">
        <f t="shared" si="3"/>
        <v>217</v>
      </c>
      <c r="E43" s="5">
        <f>SUMPRODUCT(D43:D$119*$A43:$A$119)/C43+0.5-$A43</f>
        <v>36.993666566138401</v>
      </c>
      <c r="F43" s="34">
        <f t="shared" si="4"/>
        <v>2.284643406119054E-3</v>
      </c>
      <c r="G43" s="33"/>
      <c r="H43" s="41">
        <f>'HRQOL scores'!C$10</f>
        <v>0.83822030855173824</v>
      </c>
      <c r="I43" s="38">
        <f t="shared" si="5"/>
        <v>94873.5</v>
      </c>
      <c r="J43" s="38">
        <f t="shared" si="6"/>
        <v>79524.894443383339</v>
      </c>
      <c r="K43" s="41">
        <f>SUM(J43:J$119)/C43</f>
        <v>29.591769709722943</v>
      </c>
    </row>
    <row r="44" spans="1:11" x14ac:dyDescent="0.2">
      <c r="A44" s="3">
        <v>39</v>
      </c>
      <c r="C44" s="65">
        <v>94765</v>
      </c>
      <c r="D44" s="4">
        <f t="shared" si="3"/>
        <v>226</v>
      </c>
      <c r="E44" s="5">
        <f>SUMPRODUCT(D44:D$119*$A44:$A$119)/C44+0.5-$A44</f>
        <v>36.077232499181747</v>
      </c>
      <c r="F44" s="34">
        <f t="shared" si="4"/>
        <v>2.3848467261119613E-3</v>
      </c>
      <c r="G44" s="33"/>
      <c r="H44" s="41">
        <f>'HRQOL scores'!C$10</f>
        <v>0.83822030855173824</v>
      </c>
      <c r="I44" s="38">
        <f t="shared" si="5"/>
        <v>94652</v>
      </c>
      <c r="J44" s="38">
        <f t="shared" si="6"/>
        <v>79339.228645039126</v>
      </c>
      <c r="K44" s="41">
        <f>SUM(J44:J$119)/C44</f>
        <v>28.820351143623924</v>
      </c>
    </row>
    <row r="45" spans="1:11" x14ac:dyDescent="0.2">
      <c r="A45" s="3">
        <v>40</v>
      </c>
      <c r="C45" s="64">
        <v>94539</v>
      </c>
      <c r="D45" s="4">
        <f t="shared" si="3"/>
        <v>237</v>
      </c>
      <c r="E45" s="5">
        <f>SUMPRODUCT(D45:D$119*$A45:$A$119)/C45+0.5-$A45</f>
        <v>35.162281574640701</v>
      </c>
      <c r="F45" s="34">
        <f t="shared" si="4"/>
        <v>2.5069019134960177E-3</v>
      </c>
      <c r="G45" s="33"/>
      <c r="H45" s="41">
        <f>'HRQOL scores'!C$10</f>
        <v>0.83822030855173824</v>
      </c>
      <c r="I45" s="38">
        <f t="shared" si="5"/>
        <v>94420.5</v>
      </c>
      <c r="J45" s="38">
        <f t="shared" si="6"/>
        <v>79145.180643609405</v>
      </c>
      <c r="K45" s="41">
        <f>SUM(J45:J$119)/C45</f>
        <v>28.050025359697923</v>
      </c>
    </row>
    <row r="46" spans="1:11" x14ac:dyDescent="0.2">
      <c r="A46" s="3">
        <v>41</v>
      </c>
      <c r="C46" s="64">
        <v>94302</v>
      </c>
      <c r="D46" s="4">
        <f t="shared" si="3"/>
        <v>250</v>
      </c>
      <c r="E46" s="5">
        <f>SUMPRODUCT(D46:D$119*$A46:$A$119)/C46+0.5-$A46</f>
        <v>34.249394899206351</v>
      </c>
      <c r="F46" s="34">
        <f t="shared" si="4"/>
        <v>2.6510572416279612E-3</v>
      </c>
      <c r="G46" s="33"/>
      <c r="H46" s="41">
        <f>'HRQOL scores'!C$10</f>
        <v>0.83822030855173824</v>
      </c>
      <c r="I46" s="38">
        <f t="shared" si="5"/>
        <v>94177</v>
      </c>
      <c r="J46" s="38">
        <f t="shared" si="6"/>
        <v>78941.073998477048</v>
      </c>
      <c r="K46" s="41">
        <f>SUM(J46:J$119)/C46</f>
        <v>27.281247129826227</v>
      </c>
    </row>
    <row r="47" spans="1:11" x14ac:dyDescent="0.2">
      <c r="A47" s="3">
        <v>42</v>
      </c>
      <c r="C47" s="65">
        <v>94052</v>
      </c>
      <c r="D47" s="4">
        <f t="shared" si="3"/>
        <v>267</v>
      </c>
      <c r="E47" s="5">
        <f>SUMPRODUCT(D47:D$119*$A47:$A$119)/C47+0.5-$A47</f>
        <v>33.339104301715622</v>
      </c>
      <c r="F47" s="34">
        <f t="shared" si="4"/>
        <v>2.8388551014332498E-3</v>
      </c>
      <c r="G47" s="33"/>
      <c r="H47" s="41">
        <f>'HRQOL scores'!C$10</f>
        <v>0.83822030855173824</v>
      </c>
      <c r="I47" s="38">
        <f t="shared" si="5"/>
        <v>93918.5</v>
      </c>
      <c r="J47" s="38">
        <f t="shared" si="6"/>
        <v>78724.394048716422</v>
      </c>
      <c r="K47" s="41">
        <f>SUM(J47:J$119)/C47</f>
        <v>26.514429175758046</v>
      </c>
    </row>
    <row r="48" spans="1:11" x14ac:dyDescent="0.2">
      <c r="A48" s="3">
        <v>43</v>
      </c>
      <c r="C48" s="64">
        <v>93785</v>
      </c>
      <c r="D48" s="4">
        <f t="shared" si="3"/>
        <v>287</v>
      </c>
      <c r="E48" s="5">
        <f>SUMPRODUCT(D48:D$119*$A48:$A$119)/C48+0.5-$A48</f>
        <v>32.432595167510343</v>
      </c>
      <c r="F48" s="34">
        <f t="shared" si="4"/>
        <v>3.0601908620781575E-3</v>
      </c>
      <c r="G48" s="33"/>
      <c r="H48" s="41">
        <f>'HRQOL scores'!C$10</f>
        <v>0.83822030855173824</v>
      </c>
      <c r="I48" s="38">
        <f t="shared" si="5"/>
        <v>93641.5</v>
      </c>
      <c r="J48" s="38">
        <f t="shared" si="6"/>
        <v>78492.207023247596</v>
      </c>
      <c r="K48" s="41">
        <f>SUM(J48:J$119)/C48</f>
        <v>25.750500600199175</v>
      </c>
    </row>
    <row r="49" spans="1:11" x14ac:dyDescent="0.2">
      <c r="A49" s="3">
        <v>44</v>
      </c>
      <c r="C49" s="64">
        <v>93498</v>
      </c>
      <c r="D49" s="4">
        <f t="shared" si="3"/>
        <v>311</v>
      </c>
      <c r="E49" s="5">
        <f>SUMPRODUCT(D49:D$119*$A49:$A$119)/C49+0.5-$A49</f>
        <v>31.53061496272602</v>
      </c>
      <c r="F49" s="34">
        <f t="shared" si="4"/>
        <v>3.326274358809814E-3</v>
      </c>
      <c r="G49" s="33"/>
      <c r="H49" s="41">
        <f>'HRQOL scores'!C$10</f>
        <v>0.83822030855173824</v>
      </c>
      <c r="I49" s="38">
        <f t="shared" si="5"/>
        <v>93342.5</v>
      </c>
      <c r="J49" s="38">
        <f t="shared" si="6"/>
        <v>78241.579150990627</v>
      </c>
      <c r="K49" s="41">
        <f>SUM(J49:J$119)/C49</f>
        <v>24.99003713198605</v>
      </c>
    </row>
    <row r="50" spans="1:11" x14ac:dyDescent="0.2">
      <c r="A50" s="3">
        <v>45</v>
      </c>
      <c r="C50" s="64">
        <v>93187</v>
      </c>
      <c r="D50" s="4">
        <f t="shared" si="3"/>
        <v>339</v>
      </c>
      <c r="E50" s="5">
        <f>SUMPRODUCT(D50:D$119*$A50:$A$119)/C50+0.5-$A50</f>
        <v>30.634175773283374</v>
      </c>
      <c r="F50" s="34">
        <f t="shared" si="4"/>
        <v>3.6378464807322909E-3</v>
      </c>
      <c r="G50" s="33"/>
      <c r="H50" s="41">
        <f>'HRQOL scores'!C$11</f>
        <v>0.82241619950303324</v>
      </c>
      <c r="I50" s="38">
        <f t="shared" si="5"/>
        <v>93017.5</v>
      </c>
      <c r="J50" s="38">
        <f t="shared" si="6"/>
        <v>76499.098837273399</v>
      </c>
      <c r="K50" s="41">
        <f>SUM(J50:J$119)/C50</f>
        <v>24.23381923031582</v>
      </c>
    </row>
    <row r="51" spans="1:11" x14ac:dyDescent="0.2">
      <c r="A51" s="3">
        <v>46</v>
      </c>
      <c r="C51" s="64">
        <v>92848</v>
      </c>
      <c r="D51" s="4">
        <f t="shared" si="3"/>
        <v>369</v>
      </c>
      <c r="E51" s="5">
        <f>SUMPRODUCT(D51:D$119*$A51:$A$119)/C51+0.5-$A51</f>
        <v>29.74419952809923</v>
      </c>
      <c r="F51" s="34">
        <f t="shared" si="4"/>
        <v>3.97423746338101E-3</v>
      </c>
      <c r="G51" s="33"/>
      <c r="H51" s="41">
        <f>'HRQOL scores'!C$11</f>
        <v>0.82241619950303324</v>
      </c>
      <c r="I51" s="38">
        <f t="shared" si="5"/>
        <v>92663.5</v>
      </c>
      <c r="J51" s="38">
        <f t="shared" si="6"/>
        <v>76207.96350264932</v>
      </c>
      <c r="K51" s="41">
        <f>SUM(J51:J$119)/C51</f>
        <v>23.498382450652326</v>
      </c>
    </row>
    <row r="52" spans="1:11" x14ac:dyDescent="0.2">
      <c r="A52" s="3">
        <v>47</v>
      </c>
      <c r="C52" s="64">
        <v>92479</v>
      </c>
      <c r="D52" s="4">
        <f t="shared" si="3"/>
        <v>405</v>
      </c>
      <c r="E52" s="5">
        <f>SUMPRODUCT(D52:D$119*$A52:$A$119)/C52+0.5-$A52</f>
        <v>28.860886663836737</v>
      </c>
      <c r="F52" s="34">
        <f t="shared" si="4"/>
        <v>4.3793726143232514E-3</v>
      </c>
      <c r="G52" s="33"/>
      <c r="H52" s="41">
        <f>'HRQOL scores'!C$11</f>
        <v>0.82241619950303324</v>
      </c>
      <c r="I52" s="38">
        <f t="shared" si="5"/>
        <v>92276.5</v>
      </c>
      <c r="J52" s="38">
        <f t="shared" si="6"/>
        <v>75889.688433441654</v>
      </c>
      <c r="K52" s="41">
        <f>SUM(J52:J$119)/C52</f>
        <v>22.768086271213118</v>
      </c>
    </row>
    <row r="53" spans="1:11" x14ac:dyDescent="0.2">
      <c r="A53" s="3">
        <v>48</v>
      </c>
      <c r="C53" s="64">
        <v>92074</v>
      </c>
      <c r="D53" s="4">
        <f t="shared" si="3"/>
        <v>446</v>
      </c>
      <c r="E53" s="5">
        <f>SUMPRODUCT(D53:D$119*$A53:$A$119)/C53+0.5-$A53</f>
        <v>27.985635877500243</v>
      </c>
      <c r="F53" s="34">
        <f t="shared" si="4"/>
        <v>4.8439298824858269E-3</v>
      </c>
      <c r="G53" s="33"/>
      <c r="H53" s="41">
        <f>'HRQOL scores'!C$11</f>
        <v>0.82241619950303324</v>
      </c>
      <c r="I53" s="38">
        <f t="shared" si="5"/>
        <v>91851</v>
      </c>
      <c r="J53" s="38">
        <f t="shared" si="6"/>
        <v>75539.750340553102</v>
      </c>
      <c r="K53" s="41">
        <f>SUM(J53:J$119)/C53</f>
        <v>22.044009838196185</v>
      </c>
    </row>
    <row r="54" spans="1:11" x14ac:dyDescent="0.2">
      <c r="A54" s="3">
        <v>49</v>
      </c>
      <c r="C54" s="65">
        <v>91628</v>
      </c>
      <c r="D54" s="4">
        <f t="shared" si="3"/>
        <v>492</v>
      </c>
      <c r="E54" s="5">
        <f>SUMPRODUCT(D54:D$119*$A54:$A$119)/C54+0.5-$A54</f>
        <v>27.119422423112567</v>
      </c>
      <c r="F54" s="34">
        <f t="shared" si="4"/>
        <v>5.3695376959008168E-3</v>
      </c>
      <c r="G54" s="33"/>
      <c r="H54" s="41">
        <f>'HRQOL scores'!C$11</f>
        <v>0.82241619950303324</v>
      </c>
      <c r="I54" s="38">
        <f t="shared" si="5"/>
        <v>91382</v>
      </c>
      <c r="J54" s="38">
        <f t="shared" si="6"/>
        <v>75154.037142986184</v>
      </c>
      <c r="K54" s="41">
        <f>SUM(J54:J$119)/C54</f>
        <v>21.326891468781625</v>
      </c>
    </row>
    <row r="55" spans="1:11" x14ac:dyDescent="0.2">
      <c r="A55" s="3">
        <v>50</v>
      </c>
      <c r="C55" s="64">
        <v>91136</v>
      </c>
      <c r="D55" s="4">
        <f t="shared" si="3"/>
        <v>543</v>
      </c>
      <c r="E55" s="5">
        <f>SUMPRODUCT(D55:D$119*$A55:$A$119)/C55+0.5-$A55</f>
        <v>26.263128048026658</v>
      </c>
      <c r="F55" s="34">
        <f t="shared" si="4"/>
        <v>5.9581285112359546E-3</v>
      </c>
      <c r="G55" s="33"/>
      <c r="H55" s="41">
        <f>'HRQOL scores'!C$11</f>
        <v>0.82241619950303324</v>
      </c>
      <c r="I55" s="38">
        <f t="shared" si="5"/>
        <v>90864.5</v>
      </c>
      <c r="J55" s="38">
        <f t="shared" si="6"/>
        <v>74728.436759743359</v>
      </c>
      <c r="K55" s="41">
        <f>SUM(J55:J$119)/C55</f>
        <v>20.617389114713575</v>
      </c>
    </row>
    <row r="56" spans="1:11" x14ac:dyDescent="0.2">
      <c r="A56" s="3">
        <v>51</v>
      </c>
      <c r="C56" s="64">
        <v>90593</v>
      </c>
      <c r="D56" s="4">
        <f t="shared" si="3"/>
        <v>597</v>
      </c>
      <c r="E56" s="5">
        <f>SUMPRODUCT(D56:D$119*$A56:$A$119)/C56+0.5-$A56</f>
        <v>25.417548130484235</v>
      </c>
      <c r="F56" s="34">
        <f t="shared" si="4"/>
        <v>6.5899131279458676E-3</v>
      </c>
      <c r="G56" s="33"/>
      <c r="H56" s="41">
        <f>'HRQOL scores'!C$11</f>
        <v>0.82241619950303324</v>
      </c>
      <c r="I56" s="38">
        <f t="shared" si="5"/>
        <v>90294.5</v>
      </c>
      <c r="J56" s="38">
        <f t="shared" si="6"/>
        <v>74259.659526026633</v>
      </c>
      <c r="K56" s="41">
        <f>SUM(J56:J$119)/C56</f>
        <v>19.9160855430198</v>
      </c>
    </row>
    <row r="57" spans="1:11" x14ac:dyDescent="0.2">
      <c r="A57" s="3">
        <v>52</v>
      </c>
      <c r="C57" s="64">
        <v>89996</v>
      </c>
      <c r="D57" s="4">
        <f t="shared" si="3"/>
        <v>656</v>
      </c>
      <c r="E57" s="5">
        <f>SUMPRODUCT(D57:D$119*$A57:$A$119)/C57+0.5-$A57</f>
        <v>24.582841879471957</v>
      </c>
      <c r="F57" s="34">
        <f t="shared" si="4"/>
        <v>7.2892128539046178E-3</v>
      </c>
      <c r="G57" s="33"/>
      <c r="H57" s="41">
        <f>'HRQOL scores'!C$11</f>
        <v>0.82241619950303324</v>
      </c>
      <c r="I57" s="38">
        <f t="shared" si="5"/>
        <v>89668</v>
      </c>
      <c r="J57" s="38">
        <f t="shared" si="6"/>
        <v>73744.415777037982</v>
      </c>
      <c r="K57" s="41">
        <f>SUM(J57:J$119)/C57</f>
        <v>19.223057447806198</v>
      </c>
    </row>
    <row r="58" spans="1:11" x14ac:dyDescent="0.2">
      <c r="A58" s="3">
        <v>53</v>
      </c>
      <c r="C58" s="64">
        <v>89340</v>
      </c>
      <c r="D58" s="4">
        <f t="shared" si="3"/>
        <v>719</v>
      </c>
      <c r="E58" s="5">
        <f>SUMPRODUCT(D58:D$119*$A58:$A$119)/C58+0.5-$A58</f>
        <v>23.759675820292784</v>
      </c>
      <c r="F58" s="34">
        <f t="shared" si="4"/>
        <v>8.0479068726214461E-3</v>
      </c>
      <c r="G58" s="33"/>
      <c r="H58" s="41">
        <f>'HRQOL scores'!C$11</f>
        <v>0.82241619950303324</v>
      </c>
      <c r="I58" s="38">
        <f t="shared" si="5"/>
        <v>88980.5</v>
      </c>
      <c r="J58" s="38">
        <f t="shared" si="6"/>
        <v>73179.004639879655</v>
      </c>
      <c r="K58" s="41">
        <f>SUM(J58:J$119)/C58</f>
        <v>18.538771684527969</v>
      </c>
    </row>
    <row r="59" spans="1:11" x14ac:dyDescent="0.2">
      <c r="A59" s="3">
        <v>54</v>
      </c>
      <c r="C59" s="64">
        <v>88621</v>
      </c>
      <c r="D59" s="4">
        <f t="shared" si="3"/>
        <v>787</v>
      </c>
      <c r="E59" s="5">
        <f>SUMPRODUCT(D59:D$119*$A59:$A$119)/C59+0.5-$A59</f>
        <v>22.948386249139119</v>
      </c>
      <c r="F59" s="34">
        <f t="shared" si="4"/>
        <v>8.8805136480066809E-3</v>
      </c>
      <c r="G59" s="33"/>
      <c r="H59" s="41">
        <f>'HRQOL scores'!C$11</f>
        <v>0.82241619950303324</v>
      </c>
      <c r="I59" s="38">
        <f t="shared" si="5"/>
        <v>88227.5</v>
      </c>
      <c r="J59" s="38">
        <f t="shared" si="6"/>
        <v>72559.725241653869</v>
      </c>
      <c r="K59" s="41">
        <f>SUM(J59:J$119)/C59</f>
        <v>17.863428054928843</v>
      </c>
    </row>
    <row r="60" spans="1:11" x14ac:dyDescent="0.2">
      <c r="A60" s="3">
        <v>55</v>
      </c>
      <c r="C60" s="64">
        <v>87834</v>
      </c>
      <c r="D60" s="4">
        <f t="shared" si="3"/>
        <v>857</v>
      </c>
      <c r="E60" s="5">
        <f>SUMPRODUCT(D60:D$119*$A60:$A$119)/C60+0.5-$A60</f>
        <v>22.149525670981149</v>
      </c>
      <c r="F60" s="34">
        <f t="shared" si="4"/>
        <v>9.757041692283171E-3</v>
      </c>
      <c r="G60" s="33"/>
      <c r="H60" s="41">
        <f>'HRQOL scores'!C$12</f>
        <v>0.80897209040502716</v>
      </c>
      <c r="I60" s="38">
        <f t="shared" si="5"/>
        <v>87405.5</v>
      </c>
      <c r="J60" s="38">
        <f t="shared" si="6"/>
        <v>70708.610047896596</v>
      </c>
      <c r="K60" s="41">
        <f>SUM(J60:J$119)/C60</f>
        <v>17.197385208623025</v>
      </c>
    </row>
    <row r="61" spans="1:11" x14ac:dyDescent="0.2">
      <c r="A61" s="3">
        <v>56</v>
      </c>
      <c r="C61" s="64">
        <v>86977</v>
      </c>
      <c r="D61" s="4">
        <f t="shared" si="3"/>
        <v>931</v>
      </c>
      <c r="E61" s="5">
        <f>SUMPRODUCT(D61:D$119*$A61:$A$119)/C61+0.5-$A61</f>
        <v>21.362842335157083</v>
      </c>
      <c r="F61" s="34">
        <f t="shared" si="4"/>
        <v>1.0703979212895363E-2</v>
      </c>
      <c r="G61" s="33"/>
      <c r="H61" s="41">
        <f>'HRQOL scores'!C$12</f>
        <v>0.80897209040502716</v>
      </c>
      <c r="I61" s="38">
        <f t="shared" si="5"/>
        <v>86511.5</v>
      </c>
      <c r="J61" s="38">
        <f t="shared" si="6"/>
        <v>69985.388999074508</v>
      </c>
      <c r="K61" s="41">
        <f>SUM(J61:J$119)/C61</f>
        <v>16.553876569280366</v>
      </c>
    </row>
    <row r="62" spans="1:11" x14ac:dyDescent="0.2">
      <c r="A62" s="3">
        <v>57</v>
      </c>
      <c r="C62" s="64">
        <v>86046</v>
      </c>
      <c r="D62" s="4">
        <f t="shared" si="3"/>
        <v>1015</v>
      </c>
      <c r="E62" s="5">
        <f>SUMPRODUCT(D62:D$119*$A62:$A$119)/C62+0.5-$A62</f>
        <v>20.588573992805678</v>
      </c>
      <c r="F62" s="34">
        <f t="shared" si="4"/>
        <v>1.1796016084419962E-2</v>
      </c>
      <c r="G62" s="33"/>
      <c r="H62" s="41">
        <f>'HRQOL scores'!C$12</f>
        <v>0.80897209040502716</v>
      </c>
      <c r="I62" s="38">
        <f t="shared" si="5"/>
        <v>85538.5</v>
      </c>
      <c r="J62" s="38">
        <f t="shared" si="6"/>
        <v>69198.259155110412</v>
      </c>
      <c r="K62" s="41">
        <f>SUM(J62:J$119)/C62</f>
        <v>15.91963755859917</v>
      </c>
    </row>
    <row r="63" spans="1:11" x14ac:dyDescent="0.2">
      <c r="A63" s="3">
        <v>58</v>
      </c>
      <c r="C63" s="64">
        <v>85031</v>
      </c>
      <c r="D63" s="4">
        <f t="shared" si="3"/>
        <v>1109</v>
      </c>
      <c r="E63" s="5">
        <f>SUMPRODUCT(D63:D$119*$A63:$A$119)/C63+0.5-$A63</f>
        <v>19.828367745704014</v>
      </c>
      <c r="F63" s="34">
        <f t="shared" si="4"/>
        <v>1.3042302219190649E-2</v>
      </c>
      <c r="G63" s="33"/>
      <c r="H63" s="41">
        <f>'HRQOL scores'!C$12</f>
        <v>0.80897209040502716</v>
      </c>
      <c r="I63" s="38">
        <f t="shared" si="5"/>
        <v>84476.5</v>
      </c>
      <c r="J63" s="38">
        <f t="shared" si="6"/>
        <v>68339.130795100282</v>
      </c>
      <c r="K63" s="41">
        <f>SUM(J63:J$119)/C63</f>
        <v>15.295867086263994</v>
      </c>
    </row>
    <row r="64" spans="1:11" x14ac:dyDescent="0.2">
      <c r="A64" s="3">
        <v>59</v>
      </c>
      <c r="C64" s="65">
        <v>83922</v>
      </c>
      <c r="D64" s="4">
        <f t="shared" si="3"/>
        <v>1212</v>
      </c>
      <c r="E64" s="5">
        <f>SUMPRODUCT(D64:D$119*$A64:$A$119)/C64+0.5-$A64</f>
        <v>19.083785393400518</v>
      </c>
      <c r="F64" s="34">
        <f t="shared" si="4"/>
        <v>1.444198184028026E-2</v>
      </c>
      <c r="G64" s="33"/>
      <c r="H64" s="41">
        <f>'HRQOL scores'!C$12</f>
        <v>0.80897209040502716</v>
      </c>
      <c r="I64" s="38">
        <f t="shared" si="5"/>
        <v>83316</v>
      </c>
      <c r="J64" s="38">
        <f t="shared" si="6"/>
        <v>67400.318684185244</v>
      </c>
      <c r="K64" s="41">
        <f>SUM(J64:J$119)/C64</f>
        <v>14.683679409654363</v>
      </c>
    </row>
    <row r="65" spans="1:11" x14ac:dyDescent="0.2">
      <c r="A65" s="3">
        <v>60</v>
      </c>
      <c r="C65" s="64">
        <v>82710</v>
      </c>
      <c r="D65" s="4">
        <f t="shared" si="3"/>
        <v>1321</v>
      </c>
      <c r="E65" s="5">
        <f>SUMPRODUCT(D65:D$119*$A65:$A$119)/C65+0.5-$A65</f>
        <v>18.356104918207691</v>
      </c>
      <c r="F65" s="34">
        <f t="shared" si="4"/>
        <v>1.5971466569943176E-2</v>
      </c>
      <c r="G65" s="33"/>
      <c r="H65" s="41">
        <f>'HRQOL scores'!C$12</f>
        <v>0.80897209040502716</v>
      </c>
      <c r="I65" s="38">
        <f t="shared" si="5"/>
        <v>82049.5</v>
      </c>
      <c r="J65" s="38">
        <f t="shared" si="6"/>
        <v>66375.755531687275</v>
      </c>
      <c r="K65" s="41">
        <f>SUM(J65:J$119)/C65</f>
        <v>14.083949035580082</v>
      </c>
    </row>
    <row r="66" spans="1:11" x14ac:dyDescent="0.2">
      <c r="A66" s="3">
        <v>61</v>
      </c>
      <c r="C66" s="64">
        <v>81389</v>
      </c>
      <c r="D66" s="4">
        <f t="shared" si="3"/>
        <v>1430</v>
      </c>
      <c r="E66" s="5">
        <f>SUMPRODUCT(D66:D$119*$A66:$A$119)/C66+0.5-$A66</f>
        <v>17.645921903266512</v>
      </c>
      <c r="F66" s="34">
        <f t="shared" si="4"/>
        <v>1.7569941884038383E-2</v>
      </c>
      <c r="G66" s="33"/>
      <c r="H66" s="41">
        <f>'HRQOL scores'!C$12</f>
        <v>0.80897209040502716</v>
      </c>
      <c r="I66" s="38">
        <f t="shared" si="5"/>
        <v>80674</v>
      </c>
      <c r="J66" s="38">
        <f t="shared" si="6"/>
        <v>65263.01442133516</v>
      </c>
      <c r="K66" s="41">
        <f>SUM(J66:J$119)/C66</f>
        <v>13.497004130793362</v>
      </c>
    </row>
    <row r="67" spans="1:11" x14ac:dyDescent="0.2">
      <c r="A67" s="3">
        <v>62</v>
      </c>
      <c r="C67" s="64">
        <v>79959</v>
      </c>
      <c r="D67" s="4">
        <f t="shared" si="3"/>
        <v>1533</v>
      </c>
      <c r="E67" s="5">
        <f>SUMPRODUCT(D67:D$119*$A67:$A$119)/C67+0.5-$A67</f>
        <v>16.952562410547372</v>
      </c>
      <c r="F67" s="34">
        <f t="shared" si="4"/>
        <v>1.9172325816981202E-2</v>
      </c>
      <c r="G67" s="33"/>
      <c r="H67" s="41">
        <f>'HRQOL scores'!C$12</f>
        <v>0.80897209040502716</v>
      </c>
      <c r="I67" s="38">
        <f t="shared" si="5"/>
        <v>79192.5</v>
      </c>
      <c r="J67" s="38">
        <f t="shared" si="6"/>
        <v>64064.522269400113</v>
      </c>
      <c r="K67" s="41">
        <f>SUM(J67:J$119)/C67</f>
        <v>12.922180802408803</v>
      </c>
    </row>
    <row r="68" spans="1:11" x14ac:dyDescent="0.2">
      <c r="A68" s="3">
        <v>63</v>
      </c>
      <c r="C68" s="64">
        <v>78426</v>
      </c>
      <c r="D68" s="4">
        <f t="shared" si="3"/>
        <v>1624</v>
      </c>
      <c r="E68" s="5">
        <f>SUMPRODUCT(D68:D$119*$A68:$A$119)/C68+0.5-$A68</f>
        <v>16.274162111862879</v>
      </c>
      <c r="F68" s="34">
        <f t="shared" si="4"/>
        <v>2.0707418458164383E-2</v>
      </c>
      <c r="G68" s="33"/>
      <c r="H68" s="41">
        <f>'HRQOL scores'!C$12</f>
        <v>0.80897209040502716</v>
      </c>
      <c r="I68" s="38">
        <f t="shared" si="5"/>
        <v>77614</v>
      </c>
      <c r="J68" s="38">
        <f t="shared" si="6"/>
        <v>62787.559824695774</v>
      </c>
      <c r="K68" s="41">
        <f>SUM(J68:J$119)/C68</f>
        <v>12.357893205192227</v>
      </c>
    </row>
    <row r="69" spans="1:11" x14ac:dyDescent="0.2">
      <c r="A69" s="3">
        <v>64</v>
      </c>
      <c r="C69" s="64">
        <v>76802</v>
      </c>
      <c r="D69" s="4">
        <f t="shared" si="3"/>
        <v>1707</v>
      </c>
      <c r="E69" s="5">
        <f>SUMPRODUCT(D69:D$119*$A69:$A$119)/C69+0.5-$A69</f>
        <v>15.607711228678383</v>
      </c>
      <c r="F69" s="34">
        <f t="shared" ref="F69:F100" si="7">D69/C69</f>
        <v>2.2225983698341188E-2</v>
      </c>
      <c r="G69" s="33"/>
      <c r="H69" s="41">
        <f>'HRQOL scores'!C$12</f>
        <v>0.80897209040502716</v>
      </c>
      <c r="I69" s="38">
        <f t="shared" ref="I69:I100" si="8">(D69*0.5+C70)</f>
        <v>75948.5</v>
      </c>
      <c r="J69" s="38">
        <f t="shared" ref="J69:J100" si="9">I69*H69</f>
        <v>61440.216808126206</v>
      </c>
      <c r="K69" s="41">
        <f>SUM(J69:J$119)/C69</f>
        <v>11.801679288113718</v>
      </c>
    </row>
    <row r="70" spans="1:11" x14ac:dyDescent="0.2">
      <c r="A70" s="3">
        <v>65</v>
      </c>
      <c r="C70" s="64">
        <v>75095</v>
      </c>
      <c r="D70" s="4">
        <f t="shared" ref="D70:D119" si="10">C70-C71</f>
        <v>1786</v>
      </c>
      <c r="E70" s="5">
        <f>SUMPRODUCT(D70:D$119*$A70:$A$119)/C70+0.5-$A70</f>
        <v>14.951127741992906</v>
      </c>
      <c r="F70" s="34">
        <f t="shared" si="7"/>
        <v>2.3783207936613624E-2</v>
      </c>
      <c r="G70" s="33"/>
      <c r="H70" s="41">
        <f>'HRQOL scores'!C$13</f>
        <v>0.78583599076726585</v>
      </c>
      <c r="I70" s="38">
        <f t="shared" si="8"/>
        <v>74202</v>
      </c>
      <c r="J70" s="38">
        <f t="shared" si="9"/>
        <v>58310.602186912663</v>
      </c>
      <c r="K70" s="41">
        <f>SUM(J70:J$119)/C70</f>
        <v>11.251779158100851</v>
      </c>
    </row>
    <row r="71" spans="1:11" x14ac:dyDescent="0.2">
      <c r="A71" s="3">
        <v>66</v>
      </c>
      <c r="C71" s="64">
        <v>73309</v>
      </c>
      <c r="D71" s="4">
        <f t="shared" si="10"/>
        <v>1872</v>
      </c>
      <c r="E71" s="5">
        <f>SUMPRODUCT(D71:D$119*$A71:$A$119)/C71+0.5-$A71</f>
        <v>14.30319521184245</v>
      </c>
      <c r="F71" s="34">
        <f t="shared" si="7"/>
        <v>2.5535745952065914E-2</v>
      </c>
      <c r="G71" s="33"/>
      <c r="H71" s="41">
        <f>'HRQOL scores'!C$13</f>
        <v>0.78583599076726585</v>
      </c>
      <c r="I71" s="38">
        <f t="shared" si="8"/>
        <v>72373</v>
      </c>
      <c r="J71" s="38">
        <f t="shared" si="9"/>
        <v>56873.30815979933</v>
      </c>
      <c r="K71" s="41">
        <f>SUM(J71:J$119)/C71</f>
        <v>10.730493577741761</v>
      </c>
    </row>
    <row r="72" spans="1:11" x14ac:dyDescent="0.2">
      <c r="A72" s="3">
        <v>67</v>
      </c>
      <c r="C72" s="64">
        <v>71437</v>
      </c>
      <c r="D72" s="4">
        <f t="shared" si="10"/>
        <v>1976</v>
      </c>
      <c r="E72" s="5">
        <f>SUMPRODUCT(D72:D$119*$A72:$A$119)/C72+0.5-$A72</f>
        <v>13.664906670002352</v>
      </c>
      <c r="F72" s="34">
        <f t="shared" si="7"/>
        <v>2.766073603314809E-2</v>
      </c>
      <c r="G72" s="33"/>
      <c r="H72" s="41">
        <f>'HRQOL scores'!C$13</f>
        <v>0.78583599076726585</v>
      </c>
      <c r="I72" s="38">
        <f t="shared" si="8"/>
        <v>70449</v>
      </c>
      <c r="J72" s="38">
        <f t="shared" si="9"/>
        <v>55361.359713563113</v>
      </c>
      <c r="K72" s="41">
        <f>SUM(J72:J$119)/C72</f>
        <v>10.215552802201541</v>
      </c>
    </row>
    <row r="73" spans="1:11" x14ac:dyDescent="0.2">
      <c r="A73" s="3">
        <v>68</v>
      </c>
      <c r="C73" s="64">
        <v>69461</v>
      </c>
      <c r="D73" s="4">
        <f t="shared" si="10"/>
        <v>2106</v>
      </c>
      <c r="E73" s="5">
        <f>SUMPRODUCT(D73:D$119*$A73:$A$119)/C73+0.5-$A73</f>
        <v>13.039416907112738</v>
      </c>
      <c r="F73" s="34">
        <f t="shared" si="7"/>
        <v>3.0319171909416794E-2</v>
      </c>
      <c r="G73" s="33"/>
      <c r="H73" s="41">
        <f>'HRQOL scores'!C$13</f>
        <v>0.78583599076726585</v>
      </c>
      <c r="I73" s="38">
        <f t="shared" si="8"/>
        <v>68408</v>
      </c>
      <c r="J73" s="38">
        <f t="shared" si="9"/>
        <v>53757.468456407121</v>
      </c>
      <c r="K73" s="41">
        <f>SUM(J73:J$119)/C73</f>
        <v>9.7091473750350321</v>
      </c>
    </row>
    <row r="74" spans="1:11" x14ac:dyDescent="0.2">
      <c r="A74" s="3">
        <v>69</v>
      </c>
      <c r="C74" s="65">
        <v>67355</v>
      </c>
      <c r="D74" s="4">
        <f t="shared" si="10"/>
        <v>2254</v>
      </c>
      <c r="E74" s="5">
        <f>SUMPRODUCT(D74:D$119*$A74:$A$119)/C74+0.5-$A74</f>
        <v>12.431488943433422</v>
      </c>
      <c r="F74" s="34">
        <f t="shared" si="7"/>
        <v>3.346447925172593E-2</v>
      </c>
      <c r="G74" s="33"/>
      <c r="H74" s="41">
        <f>'HRQOL scores'!C$13</f>
        <v>0.78583599076726585</v>
      </c>
      <c r="I74" s="38">
        <f t="shared" si="8"/>
        <v>66228</v>
      </c>
      <c r="J74" s="38">
        <f t="shared" si="9"/>
        <v>52044.345996534481</v>
      </c>
      <c r="K74" s="41">
        <f>SUM(J74:J$119)/C74</f>
        <v>9.214603479487808</v>
      </c>
    </row>
    <row r="75" spans="1:11" x14ac:dyDescent="0.2">
      <c r="A75" s="3">
        <v>70</v>
      </c>
      <c r="C75" s="64">
        <v>65101</v>
      </c>
      <c r="D75" s="4">
        <f t="shared" si="10"/>
        <v>2404</v>
      </c>
      <c r="E75" s="5">
        <f>SUMPRODUCT(D75:D$119*$A75:$A$119)/C75+0.5-$A75</f>
        <v>11.844594365446909</v>
      </c>
      <c r="F75" s="34">
        <f t="shared" si="7"/>
        <v>3.6927236140765887E-2</v>
      </c>
      <c r="G75" s="33"/>
      <c r="H75" s="41">
        <f>'HRQOL scores'!C$13</f>
        <v>0.78583599076726585</v>
      </c>
      <c r="I75" s="38">
        <f t="shared" si="8"/>
        <v>63899</v>
      </c>
      <c r="J75" s="38">
        <f t="shared" si="9"/>
        <v>50214.133974037519</v>
      </c>
      <c r="K75" s="41">
        <f>SUM(J75:J$119)/C75</f>
        <v>8.7342017997322134</v>
      </c>
    </row>
    <row r="76" spans="1:11" x14ac:dyDescent="0.2">
      <c r="A76" s="3">
        <v>71</v>
      </c>
      <c r="C76" s="64">
        <v>62697</v>
      </c>
      <c r="D76" s="4">
        <f t="shared" si="10"/>
        <v>2544</v>
      </c>
      <c r="E76" s="5">
        <f>SUMPRODUCT(D76:D$119*$A76:$A$119)/C76+0.5-$A76</f>
        <v>11.279581762842867</v>
      </c>
      <c r="F76" s="34">
        <f t="shared" si="7"/>
        <v>4.0576104119814348E-2</v>
      </c>
      <c r="G76" s="33"/>
      <c r="H76" s="41">
        <f>'HRQOL scores'!C$13</f>
        <v>0.78583599076726585</v>
      </c>
      <c r="I76" s="38">
        <f t="shared" si="8"/>
        <v>61425</v>
      </c>
      <c r="J76" s="38">
        <f t="shared" si="9"/>
        <v>48269.975732879306</v>
      </c>
      <c r="K76" s="41">
        <f>SUM(J76:J$119)/C76</f>
        <v>8.2681968417999148</v>
      </c>
    </row>
    <row r="77" spans="1:11" x14ac:dyDescent="0.2">
      <c r="A77" s="3">
        <v>72</v>
      </c>
      <c r="C77" s="65">
        <v>60153</v>
      </c>
      <c r="D77" s="4">
        <f t="shared" si="10"/>
        <v>2669</v>
      </c>
      <c r="E77" s="5">
        <f>SUMPRODUCT(D77:D$119*$A77:$A$119)/C77+0.5-$A77</f>
        <v>10.735473505643256</v>
      </c>
      <c r="F77" s="34">
        <f t="shared" si="7"/>
        <v>4.4370189350489586E-2</v>
      </c>
      <c r="G77" s="33"/>
      <c r="H77" s="41">
        <f>'HRQOL scores'!C$13</f>
        <v>0.78583599076726585</v>
      </c>
      <c r="I77" s="38">
        <f t="shared" si="8"/>
        <v>58818.5</v>
      </c>
      <c r="J77" s="38">
        <f t="shared" si="9"/>
        <v>46221.694222944425</v>
      </c>
      <c r="K77" s="41">
        <f>SUM(J77:J$119)/C77</f>
        <v>7.8154233647108216</v>
      </c>
    </row>
    <row r="78" spans="1:11" x14ac:dyDescent="0.2">
      <c r="A78" s="3">
        <v>73</v>
      </c>
      <c r="C78" s="64">
        <v>57484</v>
      </c>
      <c r="D78" s="4">
        <f t="shared" si="10"/>
        <v>2776</v>
      </c>
      <c r="E78" s="5">
        <f>SUMPRODUCT(D78:D$119*$A78:$A$119)/C78+0.5-$A78</f>
        <v>10.210709724183417</v>
      </c>
      <c r="F78" s="34">
        <f t="shared" si="7"/>
        <v>4.8291698559599194E-2</v>
      </c>
      <c r="G78" s="33"/>
      <c r="H78" s="41">
        <f>'HRQOL scores'!C$13</f>
        <v>0.78583599076726585</v>
      </c>
      <c r="I78" s="38">
        <f t="shared" si="8"/>
        <v>56096</v>
      </c>
      <c r="J78" s="38">
        <f t="shared" si="9"/>
        <v>44082.255738080545</v>
      </c>
      <c r="K78" s="41">
        <f>SUM(J78:J$119)/C78</f>
        <v>7.3742166069602924</v>
      </c>
    </row>
    <row r="79" spans="1:11" x14ac:dyDescent="0.2">
      <c r="A79" s="3">
        <v>74</v>
      </c>
      <c r="C79" s="64">
        <v>54708</v>
      </c>
      <c r="D79" s="4">
        <f t="shared" si="10"/>
        <v>2865</v>
      </c>
      <c r="E79" s="5">
        <f>SUMPRODUCT(D79:D$119*$A79:$A$119)/C79+0.5-$A79</f>
        <v>9.7034517398727473</v>
      </c>
      <c r="F79" s="34">
        <f t="shared" si="7"/>
        <v>5.2368940557139726E-2</v>
      </c>
      <c r="G79" s="33"/>
      <c r="H79" s="41">
        <f>'HRQOL scores'!C$13</f>
        <v>0.78583599076726585</v>
      </c>
      <c r="I79" s="38">
        <f t="shared" si="8"/>
        <v>53275.5</v>
      </c>
      <c r="J79" s="38">
        <f t="shared" si="9"/>
        <v>41865.805326121474</v>
      </c>
      <c r="K79" s="41">
        <f>SUM(J79:J$119)/C79</f>
        <v>6.9426265207359981</v>
      </c>
    </row>
    <row r="80" spans="1:11" x14ac:dyDescent="0.2">
      <c r="A80" s="3">
        <v>75</v>
      </c>
      <c r="C80" s="65">
        <v>51843</v>
      </c>
      <c r="D80" s="4">
        <f t="shared" si="10"/>
        <v>2940</v>
      </c>
      <c r="E80" s="5">
        <f>SUMPRODUCT(D80:D$119*$A80:$A$119)/C80+0.5-$A80</f>
        <v>9.212062145033272</v>
      </c>
      <c r="F80" s="34">
        <f t="shared" si="7"/>
        <v>5.6709681152711071E-2</v>
      </c>
      <c r="G80" s="33"/>
      <c r="H80" s="41">
        <f>'HRQOL scores'!C$14</f>
        <v>0.73313526495849424</v>
      </c>
      <c r="I80" s="38">
        <f t="shared" si="8"/>
        <v>50373</v>
      </c>
      <c r="J80" s="38">
        <f t="shared" si="9"/>
        <v>36930.222701754232</v>
      </c>
      <c r="K80" s="41">
        <f>SUM(J80:J$119)/C80</f>
        <v>6.5187471089694551</v>
      </c>
    </row>
    <row r="81" spans="1:11" x14ac:dyDescent="0.2">
      <c r="A81" s="3">
        <v>76</v>
      </c>
      <c r="B81" s="67" t="s">
        <v>41</v>
      </c>
      <c r="C81" s="64">
        <v>48903</v>
      </c>
      <c r="D81" s="4">
        <f t="shared" si="10"/>
        <v>3006</v>
      </c>
      <c r="E81" s="5">
        <f>SUMPRODUCT(D81:D$119*$A81:$A$119)/C81+0.5-$A81</f>
        <v>8.7358227058658855</v>
      </c>
      <c r="F81" s="34">
        <f t="shared" si="7"/>
        <v>6.1468621556959695E-2</v>
      </c>
      <c r="G81" s="33"/>
      <c r="H81" s="41">
        <f>'HRQOL scores'!C$14</f>
        <v>0.73313526495849424</v>
      </c>
      <c r="I81" s="38">
        <f t="shared" si="8"/>
        <v>47400</v>
      </c>
      <c r="J81" s="38">
        <f t="shared" si="9"/>
        <v>34750.61155903263</v>
      </c>
      <c r="K81" s="41">
        <f>SUM(J81:J$119)/C81</f>
        <v>6.1554747902694977</v>
      </c>
    </row>
    <row r="82" spans="1:11" x14ac:dyDescent="0.2">
      <c r="A82" s="3">
        <v>77</v>
      </c>
      <c r="B82" s="67" t="s">
        <v>42</v>
      </c>
      <c r="C82" s="64">
        <v>45897</v>
      </c>
      <c r="D82" s="4">
        <f t="shared" si="10"/>
        <v>3062</v>
      </c>
      <c r="E82" s="5">
        <f>SUMPRODUCT(D82:D$119*$A82:$A$119)/C82+0.5-$A82</f>
        <v>8.2752236047009546</v>
      </c>
      <c r="F82" s="34">
        <f t="shared" si="7"/>
        <v>6.6714600082794076E-2</v>
      </c>
      <c r="G82" s="33"/>
      <c r="H82" s="41">
        <f>'HRQOL scores'!C$14</f>
        <v>0.73313526495849424</v>
      </c>
      <c r="I82" s="38">
        <f t="shared" si="8"/>
        <v>44366</v>
      </c>
      <c r="J82" s="38">
        <f t="shared" si="9"/>
        <v>32526.279165148557</v>
      </c>
      <c r="K82" s="41">
        <f>SUM(J82:J$119)/C82</f>
        <v>5.8014809706411432</v>
      </c>
    </row>
    <row r="83" spans="1:11" x14ac:dyDescent="0.2">
      <c r="A83" s="3">
        <v>78</v>
      </c>
      <c r="B83" s="67" t="s">
        <v>20</v>
      </c>
      <c r="C83" s="64">
        <v>42835</v>
      </c>
      <c r="D83" s="4">
        <f t="shared" si="10"/>
        <v>3108</v>
      </c>
      <c r="E83" s="5">
        <f>SUMPRODUCT(D83:D$119*$A83:$A$119)/C83+0.5-$A83</f>
        <v>7.8310245776808642</v>
      </c>
      <c r="F83" s="34">
        <f t="shared" si="7"/>
        <v>7.2557488035485007E-2</v>
      </c>
      <c r="G83" s="33"/>
      <c r="H83" s="41">
        <f>'HRQOL scores'!C$14</f>
        <v>0.73313526495849424</v>
      </c>
      <c r="I83" s="38">
        <f t="shared" si="8"/>
        <v>41281</v>
      </c>
      <c r="J83" s="38">
        <f t="shared" si="9"/>
        <v>30264.5568727516</v>
      </c>
      <c r="K83" s="41">
        <f>SUM(J83:J$119)/C83</f>
        <v>5.4568528760211974</v>
      </c>
    </row>
    <row r="84" spans="1:11" x14ac:dyDescent="0.2">
      <c r="A84" s="3">
        <v>79</v>
      </c>
      <c r="B84" s="74" t="s">
        <v>43</v>
      </c>
      <c r="C84" s="65">
        <v>39727</v>
      </c>
      <c r="D84" s="4">
        <f t="shared" si="10"/>
        <v>3140</v>
      </c>
      <c r="E84" s="5">
        <f>SUMPRODUCT(D84:D$119*$A84:$A$119)/C84+0.5-$A84</f>
        <v>7.4045595636458756</v>
      </c>
      <c r="F84" s="34">
        <f t="shared" si="7"/>
        <v>7.9039444206710802E-2</v>
      </c>
      <c r="G84" s="33"/>
      <c r="H84" s="41">
        <f>'HRQOL scores'!C$14</f>
        <v>0.73313526495849424</v>
      </c>
      <c r="I84" s="38">
        <f t="shared" si="8"/>
        <v>38157</v>
      </c>
      <c r="J84" s="38">
        <f t="shared" si="9"/>
        <v>27974.242305021264</v>
      </c>
      <c r="K84" s="41">
        <f>SUM(J84:J$119)/C84</f>
        <v>5.1219507154231732</v>
      </c>
    </row>
    <row r="85" spans="1:11" x14ac:dyDescent="0.2">
      <c r="A85" s="3">
        <v>80</v>
      </c>
      <c r="B85" s="74" t="s">
        <v>44</v>
      </c>
      <c r="C85" s="64">
        <v>36587</v>
      </c>
      <c r="D85" s="4">
        <f t="shared" si="10"/>
        <v>3154</v>
      </c>
      <c r="E85" s="5">
        <f>SUMPRODUCT(D85:D$119*$A85:$A$119)/C85+0.5-$A85</f>
        <v>6.9971284277191188</v>
      </c>
      <c r="F85" s="34">
        <f t="shared" si="7"/>
        <v>8.6205482821767293E-2</v>
      </c>
      <c r="G85" s="33"/>
      <c r="H85" s="41">
        <f>'HRQOL scores'!C$14</f>
        <v>0.73313526495849424</v>
      </c>
      <c r="I85" s="38">
        <f t="shared" si="8"/>
        <v>35010</v>
      </c>
      <c r="J85" s="38">
        <f t="shared" si="9"/>
        <v>25667.065626196883</v>
      </c>
      <c r="K85" s="41">
        <f>SUM(J85:J$119)/C85</f>
        <v>4.7969358998167424</v>
      </c>
    </row>
    <row r="86" spans="1:11" x14ac:dyDescent="0.2">
      <c r="A86" s="3">
        <v>81</v>
      </c>
      <c r="B86" s="74" t="s">
        <v>6</v>
      </c>
      <c r="C86" s="64">
        <v>33433</v>
      </c>
      <c r="D86" s="4">
        <f t="shared" si="10"/>
        <v>3145</v>
      </c>
      <c r="E86" s="5">
        <f>SUMPRODUCT(D86:D$119*$A86:$A$119)/C86+0.5-$A86</f>
        <v>6.6100540718738898</v>
      </c>
      <c r="F86" s="34">
        <f t="shared" si="7"/>
        <v>9.4068734483893163E-2</v>
      </c>
      <c r="G86" s="33"/>
      <c r="H86" s="41">
        <f>'HRQOL scores'!C$14</f>
        <v>0.73313526495849424</v>
      </c>
      <c r="I86" s="38">
        <f t="shared" si="8"/>
        <v>31860.5</v>
      </c>
      <c r="J86" s="38">
        <f t="shared" si="9"/>
        <v>23358.056109210105</v>
      </c>
      <c r="K86" s="41">
        <f>SUM(J86:J$119)/C86</f>
        <v>4.4817524045224255</v>
      </c>
    </row>
    <row r="87" spans="1:11" x14ac:dyDescent="0.2">
      <c r="A87" s="3">
        <v>82</v>
      </c>
      <c r="B87" s="74" t="s">
        <v>55</v>
      </c>
      <c r="C87" s="64">
        <v>30288</v>
      </c>
      <c r="D87" s="4">
        <f t="shared" si="10"/>
        <v>3109</v>
      </c>
      <c r="E87" s="5">
        <f>SUMPRODUCT(D87:D$119*$A87:$A$119)/C87+0.5-$A87</f>
        <v>6.2445007192603867</v>
      </c>
      <c r="F87" s="34">
        <f t="shared" si="7"/>
        <v>0.10264791336502906</v>
      </c>
      <c r="G87" s="33"/>
      <c r="H87" s="41">
        <f>'HRQOL scores'!C$14</f>
        <v>0.73313526495849424</v>
      </c>
      <c r="I87" s="38">
        <f t="shared" si="8"/>
        <v>28733.5</v>
      </c>
      <c r="J87" s="38">
        <f t="shared" si="9"/>
        <v>21065.542135684893</v>
      </c>
      <c r="K87" s="41">
        <f>SUM(J87:J$119)/C87</f>
        <v>4.1759235351026218</v>
      </c>
    </row>
    <row r="88" spans="1:11" x14ac:dyDescent="0.2">
      <c r="A88" s="3">
        <v>83</v>
      </c>
      <c r="C88" s="64">
        <v>27179</v>
      </c>
      <c r="D88" s="4">
        <f t="shared" si="10"/>
        <v>3039</v>
      </c>
      <c r="E88" s="5">
        <f>SUMPRODUCT(D88:D$119*$A88:$A$119)/C88+0.5-$A88</f>
        <v>5.9016129285462569</v>
      </c>
      <c r="F88" s="34">
        <f t="shared" si="7"/>
        <v>0.11181426836896133</v>
      </c>
      <c r="G88" s="33"/>
      <c r="H88" s="41">
        <f>'HRQOL scores'!C$14</f>
        <v>0.73313526495849424</v>
      </c>
      <c r="I88" s="38">
        <f t="shared" si="8"/>
        <v>25659.5</v>
      </c>
      <c r="J88" s="38">
        <f t="shared" si="9"/>
        <v>18811.884331202484</v>
      </c>
      <c r="K88" s="41">
        <f>SUM(J88:J$119)/C88</f>
        <v>3.8785396775268897</v>
      </c>
    </row>
    <row r="89" spans="1:11" x14ac:dyDescent="0.2">
      <c r="A89" s="3">
        <v>84</v>
      </c>
      <c r="B89" s="6">
        <v>22591</v>
      </c>
      <c r="C89" s="64">
        <v>24140</v>
      </c>
      <c r="D89" s="4">
        <f t="shared" si="10"/>
        <v>2907.5711566553073</v>
      </c>
      <c r="E89" s="5">
        <f>SUMPRODUCT(D89:D$119*$A89:$A$119)/C89+0.5-$A89</f>
        <v>5.5816254260546287</v>
      </c>
      <c r="F89" s="34">
        <f t="shared" si="7"/>
        <v>0.12044619538754379</v>
      </c>
      <c r="G89" s="33"/>
      <c r="H89" s="41">
        <f>'HRQOL scores'!C$14</f>
        <v>0.73313526495849424</v>
      </c>
      <c r="I89" s="38">
        <f t="shared" si="8"/>
        <v>22686.214421672346</v>
      </c>
      <c r="J89" s="38">
        <f t="shared" si="9"/>
        <v>16632.063820937969</v>
      </c>
      <c r="K89" s="41">
        <f>SUM(J89:J$119)/C89</f>
        <v>3.5875288137655699</v>
      </c>
    </row>
    <row r="90" spans="1:11" x14ac:dyDescent="0.2">
      <c r="A90" s="3">
        <v>85</v>
      </c>
      <c r="B90" s="6">
        <v>19870</v>
      </c>
      <c r="C90" s="89">
        <f t="shared" ref="C90:C119" si="11">C89*IF(B90=0,0,(B90/B89))</f>
        <v>21232.428843344693</v>
      </c>
      <c r="D90" s="4">
        <f>C90-C91</f>
        <v>2760.1088929219623</v>
      </c>
      <c r="E90" s="5">
        <f>SUMPRODUCT(D90:D$119*$A90:$A$119)/C90+0.5-$A90</f>
        <v>5.2775037745344378</v>
      </c>
      <c r="F90" s="34">
        <f t="shared" si="7"/>
        <v>0.12999496728736801</v>
      </c>
      <c r="G90" s="33"/>
      <c r="H90" s="41">
        <f>'HRQOL scores'!C$15</f>
        <v>0.62443770206244931</v>
      </c>
      <c r="I90" s="38">
        <f t="shared" si="8"/>
        <v>19852.374396883712</v>
      </c>
      <c r="J90" s="38">
        <f t="shared" si="9"/>
        <v>12396.571048873468</v>
      </c>
      <c r="K90" s="41">
        <f>SUM(J90:J$119)/C90</f>
        <v>3.2954723295962087</v>
      </c>
    </row>
    <row r="91" spans="1:11" x14ac:dyDescent="0.2">
      <c r="A91" s="3">
        <v>86</v>
      </c>
      <c r="B91" s="6">
        <v>17287</v>
      </c>
      <c r="C91" s="89">
        <f t="shared" si="11"/>
        <v>18472.31995042273</v>
      </c>
      <c r="D91" s="4">
        <f t="shared" ref="D91:D104" si="12">C91-C92</f>
        <v>2584.863883847549</v>
      </c>
      <c r="E91" s="5">
        <f>SUMPRODUCT(D91:D$119*$A91:$A$119)/C91+0.5-$A91</f>
        <v>4.991351882917769</v>
      </c>
      <c r="F91" s="34">
        <f t="shared" si="7"/>
        <v>0.13993174061433444</v>
      </c>
      <c r="G91" s="33"/>
      <c r="H91" s="41">
        <f>'HRQOL scores'!C$15</f>
        <v>0.62443770206244931</v>
      </c>
      <c r="I91" s="38">
        <f t="shared" si="8"/>
        <v>17179.888008498958</v>
      </c>
      <c r="J91" s="38">
        <f t="shared" si="9"/>
        <v>10727.769789717318</v>
      </c>
      <c r="K91" s="41">
        <f>IF(C91=0,0,SUM(J91:J$119)/C91)</f>
        <v>3.1167882999542709</v>
      </c>
    </row>
    <row r="92" spans="1:11" x14ac:dyDescent="0.2">
      <c r="A92" s="3">
        <v>87</v>
      </c>
      <c r="B92" s="6">
        <v>14868</v>
      </c>
      <c r="C92" s="89">
        <f t="shared" si="11"/>
        <v>15887.456066575181</v>
      </c>
      <c r="D92" s="4">
        <f t="shared" si="12"/>
        <v>2387.1789650745868</v>
      </c>
      <c r="E92" s="5">
        <f>SUMPRODUCT(D92:D$119*$A92:$A$119)/C92+0.5-$A92</f>
        <v>4.7220877051385486</v>
      </c>
      <c r="F92" s="34">
        <f t="shared" si="7"/>
        <v>0.1502555824589723</v>
      </c>
      <c r="G92" s="33"/>
      <c r="H92" s="41">
        <f>'HRQOL scores'!C$15</f>
        <v>0.62443770206244931</v>
      </c>
      <c r="I92" s="38">
        <f t="shared" si="8"/>
        <v>14693.866584037889</v>
      </c>
      <c r="J92" s="38">
        <f t="shared" si="9"/>
        <v>9175.4042841488317</v>
      </c>
      <c r="K92" s="41">
        <f>IF(C92=0,0,SUM(J92:J$119)/C92)</f>
        <v>2.948649595534063</v>
      </c>
    </row>
    <row r="93" spans="1:11" x14ac:dyDescent="0.2">
      <c r="A93" s="3">
        <v>88</v>
      </c>
      <c r="B93" s="6">
        <v>12634</v>
      </c>
      <c r="C93" s="89">
        <f t="shared" si="11"/>
        <v>13500.277101500595</v>
      </c>
      <c r="D93" s="4">
        <f t="shared" si="12"/>
        <v>2173.4655393740868</v>
      </c>
      <c r="E93" s="5">
        <f>SUMPRODUCT(D93:D$119*$A93:$A$119)/C93+0.5-$A93</f>
        <v>4.4686560075985255</v>
      </c>
      <c r="F93" s="34">
        <f t="shared" si="7"/>
        <v>0.16099414278929874</v>
      </c>
      <c r="G93" s="33"/>
      <c r="H93" s="41">
        <f>'HRQOL scores'!C$15</f>
        <v>0.62443770206244931</v>
      </c>
      <c r="I93" s="38">
        <f t="shared" si="8"/>
        <v>12413.544331813551</v>
      </c>
      <c r="J93" s="38">
        <f t="shared" si="9"/>
        <v>7751.485097007997</v>
      </c>
      <c r="K93" s="41">
        <f>IF(C93=0,0,SUM(J93:J$119)/C93)</f>
        <v>2.790397288692394</v>
      </c>
    </row>
    <row r="94" spans="1:11" x14ac:dyDescent="0.2">
      <c r="A94" s="3">
        <v>89</v>
      </c>
      <c r="B94" s="6">
        <v>10600</v>
      </c>
      <c r="C94" s="89">
        <f t="shared" si="11"/>
        <v>11326.811562126508</v>
      </c>
      <c r="D94" s="4">
        <f t="shared" si="12"/>
        <v>1947.9978752600582</v>
      </c>
      <c r="E94" s="5">
        <f>SUMPRODUCT(D94:D$119*$A94:$A$119)/C94+0.5-$A94</f>
        <v>4.2301886792453018</v>
      </c>
      <c r="F94" s="34">
        <f t="shared" si="7"/>
        <v>0.17198113207547164</v>
      </c>
      <c r="G94" s="33"/>
      <c r="H94" s="41">
        <f>'HRQOL scores'!C$15</f>
        <v>0.62443770206244931</v>
      </c>
      <c r="I94" s="38">
        <f t="shared" si="8"/>
        <v>10352.812624496479</v>
      </c>
      <c r="J94" s="38">
        <f t="shared" si="9"/>
        <v>6464.6865251236959</v>
      </c>
      <c r="K94" s="41">
        <f>IF(C94=0,0,SUM(J94:J$119)/C94)</f>
        <v>2.6414892981585121</v>
      </c>
    </row>
    <row r="95" spans="1:11" x14ac:dyDescent="0.2">
      <c r="A95" s="3">
        <v>90</v>
      </c>
      <c r="B95" s="6">
        <v>8777</v>
      </c>
      <c r="C95" s="89">
        <f t="shared" si="11"/>
        <v>9378.8136868664496</v>
      </c>
      <c r="D95" s="4">
        <f t="shared" si="12"/>
        <v>1721.4616440175287</v>
      </c>
      <c r="E95" s="5">
        <f>SUMPRODUCT(D95:D$119*$A95:$A$119)/C95+0.5-$A95</f>
        <v>4.0049561353537939</v>
      </c>
      <c r="F95" s="34">
        <f t="shared" si="7"/>
        <v>0.18354790930841972</v>
      </c>
      <c r="G95" s="33"/>
      <c r="H95" s="41">
        <f>'HRQOL scores'!C$15</f>
        <v>0.62443770206244931</v>
      </c>
      <c r="I95" s="38">
        <f t="shared" si="8"/>
        <v>8518.0828648576862</v>
      </c>
      <c r="J95" s="38">
        <f t="shared" si="9"/>
        <v>5319.0120901092587</v>
      </c>
      <c r="K95" s="41">
        <f>IF(C95=0,0,SUM(J95:J$119)/C95)</f>
        <v>2.5008456060212132</v>
      </c>
    </row>
    <row r="96" spans="1:11" x14ac:dyDescent="0.2">
      <c r="A96" s="3">
        <v>91</v>
      </c>
      <c r="B96" s="6">
        <v>7166</v>
      </c>
      <c r="C96" s="89">
        <f t="shared" si="11"/>
        <v>7657.352042848921</v>
      </c>
      <c r="D96" s="4">
        <f t="shared" si="12"/>
        <v>1495.9939799035019</v>
      </c>
      <c r="E96" s="5">
        <f>SUMPRODUCT(D96:D$119*$A96:$A$119)/C96+0.5-$A96</f>
        <v>3.7929109684622233</v>
      </c>
      <c r="F96" s="34">
        <f t="shared" si="7"/>
        <v>0.19536701088473357</v>
      </c>
      <c r="G96" s="33"/>
      <c r="H96" s="41">
        <f>'HRQOL scores'!C$15</f>
        <v>0.62443770206244931</v>
      </c>
      <c r="I96" s="38">
        <f t="shared" si="8"/>
        <v>6909.35505289717</v>
      </c>
      <c r="J96" s="38">
        <f t="shared" si="9"/>
        <v>4314.4617919646817</v>
      </c>
      <c r="K96" s="41">
        <f>IF(C96=0,0,SUM(J96:J$119)/C96)</f>
        <v>2.3684366092739841</v>
      </c>
    </row>
    <row r="97" spans="1:11" x14ac:dyDescent="0.2">
      <c r="A97" s="3">
        <v>92</v>
      </c>
      <c r="B97" s="6">
        <v>5766</v>
      </c>
      <c r="C97" s="89">
        <f t="shared" si="11"/>
        <v>6161.3580629454191</v>
      </c>
      <c r="D97" s="4">
        <f t="shared" si="12"/>
        <v>1281.2119870744982</v>
      </c>
      <c r="E97" s="5">
        <f>SUMPRODUCT(D97:D$119*$A97:$A$119)/C97+0.5-$A97</f>
        <v>3.5924384321887146</v>
      </c>
      <c r="F97" s="34">
        <f t="shared" si="7"/>
        <v>0.20794311481096078</v>
      </c>
      <c r="G97" s="33"/>
      <c r="H97" s="41">
        <f>'HRQOL scores'!C$15</f>
        <v>0.62443770206244931</v>
      </c>
      <c r="I97" s="38">
        <f t="shared" si="8"/>
        <v>5520.7520694081704</v>
      </c>
      <c r="J97" s="38">
        <f t="shared" si="9"/>
        <v>3447.3657358777496</v>
      </c>
      <c r="K97" s="41">
        <f>IF(C97=0,0,SUM(J97:J$119)/C97)</f>
        <v>2.2432539993967362</v>
      </c>
    </row>
    <row r="98" spans="1:11" x14ac:dyDescent="0.2">
      <c r="A98" s="3">
        <v>93</v>
      </c>
      <c r="B98" s="6">
        <v>4567</v>
      </c>
      <c r="C98" s="89">
        <f t="shared" si="11"/>
        <v>4880.1460758709209</v>
      </c>
      <c r="D98" s="4">
        <f t="shared" si="12"/>
        <v>1077.1156655305208</v>
      </c>
      <c r="E98" s="5">
        <f>SUMPRODUCT(D98:D$119*$A98:$A$119)/C98+0.5-$A98</f>
        <v>3.4043135537552018</v>
      </c>
      <c r="F98" s="34">
        <f t="shared" si="7"/>
        <v>0.22071381650974384</v>
      </c>
      <c r="G98" s="33"/>
      <c r="H98" s="41">
        <f>'HRQOL scores'!C$15</f>
        <v>0.62443770206244931</v>
      </c>
      <c r="I98" s="38">
        <f t="shared" si="8"/>
        <v>4341.5882431056607</v>
      </c>
      <c r="J98" s="38">
        <f t="shared" si="9"/>
        <v>2711.0513858262452</v>
      </c>
      <c r="K98" s="41">
        <f>IF(C98=0,0,SUM(J98:J$119)/C98)</f>
        <v>2.1257817326069492</v>
      </c>
    </row>
    <row r="99" spans="1:11" x14ac:dyDescent="0.2">
      <c r="A99" s="3">
        <v>94</v>
      </c>
      <c r="B99" s="6">
        <v>3559</v>
      </c>
      <c r="C99" s="89">
        <f t="shared" si="11"/>
        <v>3803.0304103404001</v>
      </c>
      <c r="D99" s="4">
        <f t="shared" si="12"/>
        <v>890.11641804258306</v>
      </c>
      <c r="E99" s="5">
        <f>SUMPRODUCT(D99:D$119*$A99:$A$119)/C99+0.5-$A99</f>
        <v>3.2268895757235327</v>
      </c>
      <c r="F99" s="34">
        <f t="shared" si="7"/>
        <v>0.23405450969373418</v>
      </c>
      <c r="G99" s="33"/>
      <c r="H99" s="41">
        <f>'HRQOL scores'!C$15</f>
        <v>0.62443770206244931</v>
      </c>
      <c r="I99" s="38">
        <f t="shared" si="8"/>
        <v>3357.9722013191085</v>
      </c>
      <c r="J99" s="38">
        <f t="shared" si="9"/>
        <v>2096.8444449812887</v>
      </c>
      <c r="K99" s="41">
        <f>IF(C99=0,0,SUM(J99:J$119)/C99)</f>
        <v>2.0149915114740655</v>
      </c>
    </row>
    <row r="100" spans="1:11" x14ac:dyDescent="0.2">
      <c r="A100" s="3">
        <v>95</v>
      </c>
      <c r="B100" s="6">
        <v>2726</v>
      </c>
      <c r="C100" s="89">
        <f t="shared" si="11"/>
        <v>2912.913992297817</v>
      </c>
      <c r="D100" s="4">
        <f t="shared" si="12"/>
        <v>722.35137886769053</v>
      </c>
      <c r="E100" s="5">
        <f>SUMPRODUCT(D100:D$119*$A100:$A$119)/C100+0.5-$A100</f>
        <v>3.0601614086573932</v>
      </c>
      <c r="F100" s="34">
        <f t="shared" si="7"/>
        <v>0.24798239178283199</v>
      </c>
      <c r="G100" s="33"/>
      <c r="H100" s="41">
        <f>'HRQOL scores'!C$15</f>
        <v>0.62443770206244931</v>
      </c>
      <c r="I100" s="38">
        <f t="shared" si="8"/>
        <v>2551.7383028639715</v>
      </c>
      <c r="J100" s="38">
        <f t="shared" si="9"/>
        <v>1593.4016021051127</v>
      </c>
      <c r="K100" s="41">
        <f>IF(C100=0,0,SUM(J100:J$119)/C100)</f>
        <v>1.9108801579621977</v>
      </c>
    </row>
    <row r="101" spans="1:11" x14ac:dyDescent="0.2">
      <c r="A101" s="3">
        <v>96</v>
      </c>
      <c r="B101" s="6">
        <v>2050</v>
      </c>
      <c r="C101" s="89">
        <f t="shared" si="11"/>
        <v>2190.5626134301265</v>
      </c>
      <c r="D101" s="4">
        <f t="shared" si="12"/>
        <v>573.82054800584297</v>
      </c>
      <c r="E101" s="5">
        <f>SUMPRODUCT(D101:D$119*$A101:$A$119)/C101+0.5-$A101</f>
        <v>2.9043902439024407</v>
      </c>
      <c r="F101" s="34">
        <f t="shared" ref="F101:F117" si="13">D101/C101</f>
        <v>0.26195121951219513</v>
      </c>
      <c r="G101" s="33"/>
      <c r="H101" s="41">
        <f>'HRQOL scores'!C$15</f>
        <v>0.62443770206244931</v>
      </c>
      <c r="I101" s="38">
        <f t="shared" ref="I101:I119" si="14">(D101*0.5+C102)</f>
        <v>1903.6523394272049</v>
      </c>
      <c r="J101" s="38">
        <f t="shared" ref="J101:J119" si="15">I101*H101</f>
        <v>1188.7122923577297</v>
      </c>
      <c r="K101" s="41">
        <f>IF(C101=0,0,SUM(J101:J$119)/C101)</f>
        <v>1.8136107697950352</v>
      </c>
    </row>
    <row r="102" spans="1:11" x14ac:dyDescent="0.2">
      <c r="A102" s="3">
        <v>97</v>
      </c>
      <c r="B102" s="6">
        <v>1513</v>
      </c>
      <c r="C102" s="89">
        <f t="shared" si="11"/>
        <v>1616.7420654242835</v>
      </c>
      <c r="D102" s="4">
        <f t="shared" si="12"/>
        <v>446.66105971404522</v>
      </c>
      <c r="E102" s="5">
        <f>SUMPRODUCT(D102:D$119*$A102:$A$119)/C102+0.5-$A102</f>
        <v>2.7577660277594163</v>
      </c>
      <c r="F102" s="34">
        <f t="shared" si="13"/>
        <v>0.27627230667547914</v>
      </c>
      <c r="G102" s="33"/>
      <c r="H102" s="41">
        <f>'HRQOL scores'!C$15</f>
        <v>0.62443770206244931</v>
      </c>
      <c r="I102" s="38">
        <f t="shared" si="14"/>
        <v>1393.4115355672609</v>
      </c>
      <c r="J102" s="38">
        <f t="shared" si="15"/>
        <v>870.09869729692923</v>
      </c>
      <c r="K102" s="41">
        <f>IF(C102=0,0,SUM(J102:J$119)/C102)</f>
        <v>1.7220530811999797</v>
      </c>
    </row>
    <row r="103" spans="1:11" x14ac:dyDescent="0.2">
      <c r="A103" s="3">
        <v>98</v>
      </c>
      <c r="B103" s="6">
        <v>1095</v>
      </c>
      <c r="C103" s="89">
        <f t="shared" si="11"/>
        <v>1170.0810057102383</v>
      </c>
      <c r="D103" s="4">
        <f t="shared" si="12"/>
        <v>339.80434686379522</v>
      </c>
      <c r="E103" s="5">
        <f>SUMPRODUCT(D103:D$119*$A103:$A$119)/C103+0.5-$A103</f>
        <v>2.6196347031963541</v>
      </c>
      <c r="F103" s="34">
        <f t="shared" si="13"/>
        <v>0.29041095890410956</v>
      </c>
      <c r="G103" s="33"/>
      <c r="H103" s="41">
        <f>'HRQOL scores'!C$15</f>
        <v>0.62443770206244931</v>
      </c>
      <c r="I103" s="38">
        <f t="shared" si="14"/>
        <v>1000.1788322783407</v>
      </c>
      <c r="J103" s="38">
        <f t="shared" si="15"/>
        <v>624.5493716793909</v>
      </c>
      <c r="K103" s="41">
        <f>IF(C103=0,0,SUM(J103:J$119)/C103)</f>
        <v>1.6357986743069732</v>
      </c>
    </row>
    <row r="104" spans="1:11" x14ac:dyDescent="0.2">
      <c r="A104" s="3">
        <v>99</v>
      </c>
      <c r="B104" s="6">
        <v>777</v>
      </c>
      <c r="C104" s="89">
        <f t="shared" si="11"/>
        <v>830.27665884644307</v>
      </c>
      <c r="D104" s="4">
        <f t="shared" si="12"/>
        <v>253.25040945509261</v>
      </c>
      <c r="E104" s="5">
        <f>SUMPRODUCT(D104:D$119*$A104:$A$119)/C104+0.5-$A104</f>
        <v>2.4871299871299755</v>
      </c>
      <c r="F104" s="34">
        <f t="shared" si="13"/>
        <v>0.30501930501930496</v>
      </c>
      <c r="G104" s="33"/>
      <c r="H104" s="41">
        <f>'HRQOL scores'!C$15</f>
        <v>0.62443770206244931</v>
      </c>
      <c r="I104" s="38">
        <f t="shared" si="14"/>
        <v>703.65145411889671</v>
      </c>
      <c r="J104" s="38">
        <f t="shared" si="15"/>
        <v>439.38649706290482</v>
      </c>
      <c r="K104" s="41">
        <f>IF(C104=0,0,SUM(J104:J$119)/C104)</f>
        <v>1.5530577338940579</v>
      </c>
    </row>
    <row r="105" spans="1:11" x14ac:dyDescent="0.2">
      <c r="A105" s="3">
        <v>100</v>
      </c>
      <c r="B105" s="6">
        <v>540</v>
      </c>
      <c r="C105" s="89">
        <f t="shared" si="11"/>
        <v>577.02624939135046</v>
      </c>
      <c r="D105" s="4">
        <f t="shared" si="10"/>
        <v>184.86211323093266</v>
      </c>
      <c r="E105" s="5">
        <f>SUMPRODUCT(D105:D$119*$A105:$A$119)/C105+0.5-$A105</f>
        <v>2.3592592592592467</v>
      </c>
      <c r="F105" s="34">
        <f t="shared" si="13"/>
        <v>0.32037037037037042</v>
      </c>
      <c r="G105" s="33"/>
      <c r="H105" s="41">
        <f>'HRQOL scores'!C$15</f>
        <v>0.62443770206244931</v>
      </c>
      <c r="I105" s="38">
        <f t="shared" si="14"/>
        <v>484.59519277588413</v>
      </c>
      <c r="J105" s="38">
        <f t="shared" si="15"/>
        <v>302.59950860748273</v>
      </c>
      <c r="K105" s="41">
        <f>IF(C105=0,0,SUM(J105:J$119)/C105)</f>
        <v>1.473210430421408</v>
      </c>
    </row>
    <row r="106" spans="1:11" x14ac:dyDescent="0.2">
      <c r="A106" s="3">
        <v>101</v>
      </c>
      <c r="B106" s="6">
        <v>367</v>
      </c>
      <c r="C106" s="89">
        <f t="shared" si="11"/>
        <v>392.1641361604178</v>
      </c>
      <c r="D106" s="4">
        <f t="shared" si="10"/>
        <v>132.50232393431008</v>
      </c>
      <c r="E106" s="5">
        <f>SUMPRODUCT(D106:D$119*$A106:$A$119)/C106+0.5-$A106</f>
        <v>2.2356948228882629</v>
      </c>
      <c r="F106" s="34">
        <f t="shared" si="13"/>
        <v>0.3378746594005449</v>
      </c>
      <c r="G106" s="33"/>
      <c r="H106" s="41">
        <f>'HRQOL scores'!C$15</f>
        <v>0.62443770206244931</v>
      </c>
      <c r="I106" s="38">
        <f t="shared" si="14"/>
        <v>325.91297419326276</v>
      </c>
      <c r="J106" s="38">
        <f t="shared" si="15"/>
        <v>203.51234867757933</v>
      </c>
      <c r="K106" s="41">
        <f>IF(C106=0,0,SUM(J106:J$119)/C106)</f>
        <v>1.3960521377172743</v>
      </c>
    </row>
    <row r="107" spans="1:11" x14ac:dyDescent="0.2">
      <c r="A107" s="3">
        <v>102</v>
      </c>
      <c r="B107" s="6">
        <v>243</v>
      </c>
      <c r="C107" s="89">
        <f t="shared" si="11"/>
        <v>259.66181222610771</v>
      </c>
      <c r="D107" s="4">
        <f t="shared" si="10"/>
        <v>91.896773051215092</v>
      </c>
      <c r="E107" s="5">
        <f>SUMPRODUCT(D107:D$119*$A107:$A$119)/C107+0.5-$A107</f>
        <v>2.1213991769547249</v>
      </c>
      <c r="F107" s="34">
        <f t="shared" si="13"/>
        <v>0.35390946502057619</v>
      </c>
      <c r="G107" s="33"/>
      <c r="H107" s="41">
        <f>'HRQOL scores'!C$15</f>
        <v>0.62443770206244931</v>
      </c>
      <c r="I107" s="38">
        <f t="shared" si="14"/>
        <v>213.71342570050018</v>
      </c>
      <c r="J107" s="38">
        <f t="shared" si="15"/>
        <v>133.45072044431433</v>
      </c>
      <c r="K107" s="41">
        <f>IF(C107=0,0,SUM(J107:J$119)/C107)</f>
        <v>1.3246816272147843</v>
      </c>
    </row>
    <row r="108" spans="1:11" x14ac:dyDescent="0.2">
      <c r="A108" s="3">
        <v>103</v>
      </c>
      <c r="B108" s="6">
        <v>157</v>
      </c>
      <c r="C108" s="89">
        <f t="shared" si="11"/>
        <v>167.76503917489262</v>
      </c>
      <c r="D108" s="4">
        <f t="shared" si="10"/>
        <v>61.976893453145053</v>
      </c>
      <c r="E108" s="5">
        <f>SUMPRODUCT(D108:D$119*$A108:$A$119)/C108+0.5-$A108</f>
        <v>2.0095541401273778</v>
      </c>
      <c r="F108" s="34">
        <f t="shared" si="13"/>
        <v>0.36942675159235672</v>
      </c>
      <c r="G108" s="33"/>
      <c r="H108" s="41">
        <f>'HRQOL scores'!C$15</f>
        <v>0.62443770206244931</v>
      </c>
      <c r="I108" s="38">
        <f t="shared" si="14"/>
        <v>136.77659244832009</v>
      </c>
      <c r="J108" s="38">
        <f t="shared" si="15"/>
        <v>85.40846108436115</v>
      </c>
      <c r="K108" s="41">
        <f>IF(C108=0,0,SUM(J108:J$119)/C108)</f>
        <v>1.2548413694312279</v>
      </c>
    </row>
    <row r="109" spans="1:11" x14ac:dyDescent="0.2">
      <c r="A109" s="3">
        <v>104</v>
      </c>
      <c r="B109" s="6">
        <v>99</v>
      </c>
      <c r="C109" s="89">
        <f t="shared" si="11"/>
        <v>105.78814572174757</v>
      </c>
      <c r="D109" s="4">
        <f t="shared" si="10"/>
        <v>41.674118011597528</v>
      </c>
      <c r="E109" s="5">
        <f>SUMPRODUCT(D109:D$119*$A109:$A$119)/C109+0.5-$A109</f>
        <v>1.8939393939394193</v>
      </c>
      <c r="F109" s="34">
        <f t="shared" si="13"/>
        <v>0.39393939393939398</v>
      </c>
      <c r="G109" s="33"/>
      <c r="H109" s="41">
        <f>'HRQOL scores'!C$15</f>
        <v>0.62443770206244931</v>
      </c>
      <c r="I109" s="38">
        <f t="shared" si="14"/>
        <v>84.951086715948804</v>
      </c>
      <c r="J109" s="38">
        <f t="shared" si="15"/>
        <v>53.046661376614935</v>
      </c>
      <c r="K109" s="41">
        <f>IF(C109=0,0,SUM(J109:J$119)/C109)</f>
        <v>1.182647162997063</v>
      </c>
    </row>
    <row r="110" spans="1:11" x14ac:dyDescent="0.2">
      <c r="A110" s="3">
        <v>105</v>
      </c>
      <c r="B110" s="6">
        <v>60</v>
      </c>
      <c r="C110" s="89">
        <f t="shared" si="11"/>
        <v>64.11402771015004</v>
      </c>
      <c r="D110" s="4">
        <f t="shared" si="10"/>
        <v>25.645611084060015</v>
      </c>
      <c r="E110" s="5">
        <f>SUMPRODUCT(D110:D$119*$A110:$A$119)/C110+0.5-$A110</f>
        <v>1.8000000000000114</v>
      </c>
      <c r="F110" s="34">
        <f t="shared" si="13"/>
        <v>0.39999999999999997</v>
      </c>
      <c r="G110" s="33"/>
      <c r="H110" s="41">
        <f>'HRQOL scores'!C$15</f>
        <v>0.62443770206244931</v>
      </c>
      <c r="I110" s="38">
        <f t="shared" si="14"/>
        <v>51.291222168120029</v>
      </c>
      <c r="J110" s="38">
        <f t="shared" si="15"/>
        <v>32.028172906635433</v>
      </c>
      <c r="K110" s="41">
        <f>IF(C110=0,0,SUM(J110:J$119)/C110)</f>
        <v>1.1239878637124088</v>
      </c>
    </row>
    <row r="111" spans="1:11" x14ac:dyDescent="0.2">
      <c r="A111" s="3">
        <v>106</v>
      </c>
      <c r="B111" s="6">
        <v>36</v>
      </c>
      <c r="C111" s="89">
        <f t="shared" si="11"/>
        <v>38.468416626090026</v>
      </c>
      <c r="D111" s="4">
        <f t="shared" si="10"/>
        <v>17.097074056040011</v>
      </c>
      <c r="E111" s="5">
        <f>SUMPRODUCT(D111:D$119*$A111:$A$119)/C111+0.5-$A111</f>
        <v>1.6666666666666856</v>
      </c>
      <c r="F111" s="34">
        <f t="shared" si="13"/>
        <v>0.44444444444444442</v>
      </c>
      <c r="G111" s="33"/>
      <c r="H111" s="41">
        <f>'HRQOL scores'!C$15</f>
        <v>0.62443770206244931</v>
      </c>
      <c r="I111" s="38">
        <f t="shared" si="14"/>
        <v>29.919879598070018</v>
      </c>
      <c r="J111" s="38">
        <f t="shared" si="15"/>
        <v>18.683100862204</v>
      </c>
      <c r="K111" s="41">
        <f>IF(C111=0,0,SUM(J111:J$119)/C111)</f>
        <v>1.0407295034374155</v>
      </c>
    </row>
    <row r="112" spans="1:11" x14ac:dyDescent="0.2">
      <c r="A112" s="3">
        <v>107</v>
      </c>
      <c r="B112" s="6">
        <v>20</v>
      </c>
      <c r="C112" s="89">
        <f t="shared" si="11"/>
        <v>21.371342570050015</v>
      </c>
      <c r="D112" s="4">
        <f t="shared" si="10"/>
        <v>9.6171041565225064</v>
      </c>
      <c r="E112" s="5">
        <f>SUMPRODUCT(D112:D$119*$A112:$A$119)/C112+0.5-$A112</f>
        <v>1.6000000000000227</v>
      </c>
      <c r="F112" s="34">
        <f t="shared" si="13"/>
        <v>0.45</v>
      </c>
      <c r="G112" s="33"/>
      <c r="H112" s="41">
        <f>'HRQOL scores'!C$15</f>
        <v>0.62443770206244931</v>
      </c>
      <c r="I112" s="38">
        <f t="shared" si="14"/>
        <v>16.562790491788761</v>
      </c>
      <c r="J112" s="38">
        <f t="shared" si="15"/>
        <v>10.342430834434358</v>
      </c>
      <c r="K112" s="41">
        <f>IF(C112=0,0,SUM(J112:J$119)/C112)</f>
        <v>0.99910032329991882</v>
      </c>
    </row>
    <row r="113" spans="1:11" x14ac:dyDescent="0.2">
      <c r="A113" s="3">
        <v>108</v>
      </c>
      <c r="B113" s="6">
        <v>11</v>
      </c>
      <c r="C113" s="89">
        <f t="shared" si="11"/>
        <v>11.754238413527508</v>
      </c>
      <c r="D113" s="4">
        <f t="shared" si="10"/>
        <v>5.3428356425125045</v>
      </c>
      <c r="E113" s="5">
        <f>SUMPRODUCT(D113:D$119*$A113:$A$119)/C113+0.5-$A113</f>
        <v>1.4999999999999858</v>
      </c>
      <c r="F113" s="34">
        <f t="shared" si="13"/>
        <v>0.45454545454545464</v>
      </c>
      <c r="G113" s="33"/>
      <c r="H113" s="41">
        <f>'HRQOL scores'!C$15</f>
        <v>0.62443770206244931</v>
      </c>
      <c r="I113" s="38">
        <f t="shared" si="14"/>
        <v>9.0828205922712559</v>
      </c>
      <c r="J113" s="38">
        <f t="shared" si="15"/>
        <v>5.6716556188833582</v>
      </c>
      <c r="K113" s="41">
        <f>IF(C113=0,0,SUM(J113:J$119)/C113)</f>
        <v>0.93665655309367368</v>
      </c>
    </row>
    <row r="114" spans="1:11" x14ac:dyDescent="0.2">
      <c r="A114" s="3">
        <v>109</v>
      </c>
      <c r="B114" s="6">
        <v>6</v>
      </c>
      <c r="C114" s="89">
        <f t="shared" si="11"/>
        <v>6.4114027710150037</v>
      </c>
      <c r="D114" s="4">
        <f t="shared" si="10"/>
        <v>3.2057013855075018</v>
      </c>
      <c r="E114" s="5">
        <f>SUMPRODUCT(D114:D$119*$A114:$A$119)/C114+0.5-$A114</f>
        <v>1.3333333333333286</v>
      </c>
      <c r="F114" s="34">
        <f t="shared" si="13"/>
        <v>0.5</v>
      </c>
      <c r="G114" s="33"/>
      <c r="H114" s="41">
        <f>'HRQOL scores'!C$15</f>
        <v>0.62443770206244931</v>
      </c>
      <c r="I114" s="38">
        <f t="shared" si="14"/>
        <v>4.8085520782612523</v>
      </c>
      <c r="J114" s="38">
        <f t="shared" si="15"/>
        <v>3.0026412099970714</v>
      </c>
      <c r="K114" s="41">
        <f>IF(C114=0,0,SUM(J114:J$119)/C114)</f>
        <v>0.83258360274993226</v>
      </c>
    </row>
    <row r="115" spans="1:11" x14ac:dyDescent="0.2">
      <c r="A115" s="3">
        <v>110</v>
      </c>
      <c r="B115" s="6">
        <v>3</v>
      </c>
      <c r="C115" s="89">
        <f t="shared" si="11"/>
        <v>3.2057013855075018</v>
      </c>
      <c r="D115" s="4">
        <f t="shared" si="10"/>
        <v>2.1371342570050014</v>
      </c>
      <c r="E115" s="5">
        <f>SUMPRODUCT(D115:D$119*$A115:$A$119)/C115+0.5-$A115</f>
        <v>1.1666666666666572</v>
      </c>
      <c r="F115" s="34">
        <f t="shared" si="13"/>
        <v>0.66666666666666674</v>
      </c>
      <c r="G115" s="33"/>
      <c r="H115" s="41">
        <f>'HRQOL scores'!C$15</f>
        <v>0.62443770206244931</v>
      </c>
      <c r="I115" s="38">
        <f t="shared" si="14"/>
        <v>2.1371342570050009</v>
      </c>
      <c r="J115" s="38">
        <f t="shared" si="15"/>
        <v>1.3345072044431427</v>
      </c>
      <c r="K115" s="41">
        <f>IF(C115=0,0,SUM(J115:J$119)/C115)</f>
        <v>0.72851065240619084</v>
      </c>
    </row>
    <row r="116" spans="1:11" x14ac:dyDescent="0.2">
      <c r="A116" s="3">
        <v>111</v>
      </c>
      <c r="B116" s="6">
        <v>1</v>
      </c>
      <c r="C116" s="89">
        <f t="shared" si="11"/>
        <v>1.0685671285025005</v>
      </c>
      <c r="D116" s="4">
        <f t="shared" si="10"/>
        <v>0</v>
      </c>
      <c r="E116" s="5">
        <f>SUMPRODUCT(D116:D$119*$A116:$A$119)/C116+0.5-$A116</f>
        <v>1.5</v>
      </c>
      <c r="F116" s="34">
        <f t="shared" si="13"/>
        <v>0</v>
      </c>
      <c r="G116" s="33"/>
      <c r="H116" s="41">
        <f>'HRQOL scores'!C$15</f>
        <v>0.62443770206244931</v>
      </c>
      <c r="I116" s="38">
        <f t="shared" si="14"/>
        <v>1.0685671285025005</v>
      </c>
      <c r="J116" s="38">
        <f t="shared" si="15"/>
        <v>0.66725360222157137</v>
      </c>
      <c r="K116" s="41">
        <f>IF(C116=0,0,SUM(J116:J$119)/C116)</f>
        <v>0.93665655309367402</v>
      </c>
    </row>
    <row r="117" spans="1:11" x14ac:dyDescent="0.2">
      <c r="A117" s="3">
        <v>112</v>
      </c>
      <c r="B117" s="6">
        <v>1</v>
      </c>
      <c r="C117" s="89">
        <f t="shared" si="11"/>
        <v>1.0685671285025005</v>
      </c>
      <c r="D117" s="4">
        <f t="shared" si="10"/>
        <v>1.0685671285025005</v>
      </c>
      <c r="E117" s="5">
        <f>SUMPRODUCT(D117:D$119*$A117:$A$119)/C117+0.5-$A117</f>
        <v>0.5</v>
      </c>
      <c r="F117" s="34">
        <f t="shared" si="13"/>
        <v>1</v>
      </c>
      <c r="G117" s="33"/>
      <c r="H117" s="41">
        <f>'HRQOL scores'!C$15</f>
        <v>0.62443770206244931</v>
      </c>
      <c r="I117" s="38">
        <f t="shared" si="14"/>
        <v>0.53428356425125023</v>
      </c>
      <c r="J117" s="38">
        <f t="shared" si="15"/>
        <v>0.33362680111078569</v>
      </c>
      <c r="K117" s="41">
        <f>IF(C117=0,0,SUM(J117:J$119)/C117)</f>
        <v>0.31221885103122465</v>
      </c>
    </row>
    <row r="118" spans="1:11" x14ac:dyDescent="0.2">
      <c r="A118" s="3">
        <v>113</v>
      </c>
      <c r="B118" s="6">
        <v>0</v>
      </c>
      <c r="C118" s="89">
        <f t="shared" si="11"/>
        <v>0</v>
      </c>
      <c r="D118" s="4">
        <f t="shared" si="10"/>
        <v>0</v>
      </c>
      <c r="E118" s="16">
        <f>IF(C118=0,0,SUMPRODUCT(D118:D$119*$A118:$A$119)/C118+0.5-$A118)</f>
        <v>0</v>
      </c>
      <c r="F118" s="34">
        <f>IF(D118=0,0,D118/C118)</f>
        <v>0</v>
      </c>
      <c r="G118" s="33"/>
      <c r="H118" s="41">
        <f>'HRQOL scores'!C$15</f>
        <v>0.62443770206244931</v>
      </c>
      <c r="I118" s="38">
        <f t="shared" si="14"/>
        <v>0</v>
      </c>
      <c r="J118" s="38">
        <f t="shared" si="15"/>
        <v>0</v>
      </c>
      <c r="K118" s="41">
        <f>IF(C118=0,0,SUM(J118:J$119)/C118)</f>
        <v>0</v>
      </c>
    </row>
    <row r="119" spans="1:11" x14ac:dyDescent="0.2">
      <c r="A119" s="3">
        <v>114</v>
      </c>
      <c r="B119" s="6">
        <v>0</v>
      </c>
      <c r="C119" s="89">
        <f t="shared" si="11"/>
        <v>0</v>
      </c>
      <c r="D119" s="4">
        <f t="shared" si="10"/>
        <v>0</v>
      </c>
      <c r="E119" s="16">
        <f>IF(C119=0,0,(SUMPRODUCT(D119:D$119*$A119:$A$119))/C119+0.5-$A119)</f>
        <v>0</v>
      </c>
      <c r="F119" s="34">
        <f>IF(C119=0,0,D119/C119)</f>
        <v>0</v>
      </c>
      <c r="G119" s="33"/>
      <c r="H119" s="41">
        <f>'HRQOL scores'!C$15</f>
        <v>0.62443770206244931</v>
      </c>
      <c r="I119" s="38">
        <f t="shared" si="14"/>
        <v>0</v>
      </c>
      <c r="J119" s="38">
        <f t="shared" si="15"/>
        <v>0</v>
      </c>
      <c r="K119" s="41">
        <f>IF(C119=0,0,SUM(J119:J$119)/C119)</f>
        <v>0</v>
      </c>
    </row>
    <row r="121" spans="1:11" x14ac:dyDescent="0.2">
      <c r="D121" s="19"/>
      <c r="E121" s="19"/>
    </row>
  </sheetData>
  <phoneticPr fontId="5" type="noConversion"/>
  <pageMargins left="0.17" right="0.18" top="1" bottom="1" header="0.5" footer="0.5"/>
  <pageSetup orientation="portrait" horizontalDpi="4294967292" verticalDpi="429496729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2.85546875" style="60" customWidth="1"/>
    <col min="9" max="9" width="8.85546875" style="60"/>
    <col min="10" max="10" width="9.140625" style="60" customWidth="1"/>
    <col min="11" max="11" width="13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19" width="8.42578125" style="60" customWidth="1"/>
    <col min="120" max="120" width="18.140625" style="60" customWidth="1"/>
    <col min="121" max="121" width="8.42578125" style="60" customWidth="1"/>
    <col min="122" max="122" width="12.140625" style="60" customWidth="1"/>
    <col min="123" max="123" width="3.140625" style="60" customWidth="1"/>
    <col min="124" max="124" width="9.140625" style="60" customWidth="1"/>
    <col min="125" max="125" width="7.7109375" style="60" customWidth="1"/>
    <col min="126" max="126" width="10.7109375" style="60" customWidth="1"/>
    <col min="127" max="129" width="9.140625" style="60" customWidth="1"/>
    <col min="130" max="130" width="8.85546875" style="60"/>
    <col min="131" max="131" width="12.140625" style="60" customWidth="1"/>
    <col min="132" max="132" width="2.7109375" style="60" customWidth="1"/>
    <col min="133" max="133" width="9.140625" style="60" customWidth="1"/>
    <col min="134" max="134" width="6.7109375" style="60" customWidth="1"/>
    <col min="135" max="135" width="11.140625" style="60" customWidth="1"/>
    <col min="136" max="138" width="9.140625" style="60" customWidth="1"/>
    <col min="139" max="139" width="10" style="60" customWidth="1"/>
    <col min="140" max="140" width="12.140625" style="60" customWidth="1"/>
    <col min="141" max="141" width="8.85546875" style="60"/>
    <col min="142" max="142" width="9.140625" style="60" customWidth="1"/>
    <col min="143" max="143" width="6.7109375" style="60" customWidth="1"/>
    <col min="144" max="144" width="10.42578125" style="60" customWidth="1"/>
    <col min="145" max="147" width="9.140625" style="60" customWidth="1"/>
    <col min="148" max="148" width="8.85546875" style="60"/>
    <col min="149" max="149" width="12.140625" style="60" customWidth="1"/>
    <col min="150" max="150" width="2.7109375" style="60" customWidth="1"/>
    <col min="151" max="151" width="9.140625" style="60" customWidth="1"/>
    <col min="152" max="152" width="6.7109375" style="60" customWidth="1"/>
    <col min="153" max="153" width="10.42578125" style="60" customWidth="1"/>
    <col min="154" max="156" width="9.140625" style="60" customWidth="1"/>
    <col min="157" max="157" width="10" style="60" customWidth="1"/>
    <col min="158" max="158" width="12.140625" style="60" customWidth="1"/>
    <col min="159" max="159" width="8.85546875" style="60"/>
    <col min="160" max="160" width="9.140625" style="60" customWidth="1"/>
    <col min="161" max="161" width="6.7109375" style="60" customWidth="1"/>
    <col min="162" max="162" width="10.85546875" style="60" customWidth="1"/>
    <col min="163" max="165" width="9.140625" style="60" customWidth="1"/>
    <col min="166" max="166" width="8.85546875" style="60"/>
    <col min="167" max="167" width="12.140625" style="60" customWidth="1"/>
    <col min="168" max="168" width="2.7109375" style="60" customWidth="1"/>
    <col min="169" max="169" width="9.140625" style="60" customWidth="1"/>
    <col min="170" max="170" width="6.7109375" style="60" customWidth="1"/>
    <col min="171" max="171" width="11.42578125" style="60" customWidth="1"/>
    <col min="172" max="174" width="9.140625" style="60" customWidth="1"/>
    <col min="175" max="175" width="10" style="60" customWidth="1"/>
    <col min="176" max="176" width="12.140625" style="60" customWidth="1"/>
    <col min="177" max="16384" width="8.85546875" style="60"/>
  </cols>
  <sheetData>
    <row r="1" spans="1:11" x14ac:dyDescent="0.2">
      <c r="A1" t="s">
        <v>40</v>
      </c>
      <c r="C1" s="63"/>
      <c r="D1" s="9"/>
    </row>
    <row r="2" spans="1:11" s="67" customFormat="1" x14ac:dyDescent="0.2">
      <c r="C2" s="63"/>
      <c r="D2" s="9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B5" s="9"/>
      <c r="C5" s="84">
        <v>100000</v>
      </c>
      <c r="D5" s="28">
        <f t="shared" ref="D5:D68" si="0">C5-C6</f>
        <v>618</v>
      </c>
      <c r="E5" s="32">
        <f>SUMPRODUCT(D5:D$119*$A5:$A$119)/C5+0.5-$A5</f>
        <v>75.894558381201037</v>
      </c>
      <c r="F5" s="34">
        <f t="shared" ref="F5:F68" si="1">D5/C5</f>
        <v>6.1799999999999997E-3</v>
      </c>
      <c r="G5" s="51"/>
      <c r="H5" s="41">
        <f>'HRQOL scores'!L$6</f>
        <v>0.91722694996493603</v>
      </c>
      <c r="I5" s="38">
        <f t="shared" ref="I5:I36" si="2">(D5*0.5+C6)</f>
        <v>99691</v>
      </c>
      <c r="J5" s="38">
        <f t="shared" ref="J5:J36" si="3">I5*H5</f>
        <v>91439.271868954442</v>
      </c>
      <c r="K5" s="41">
        <f>SUM(J5:J$119)/C5</f>
        <v>64.06443910227371</v>
      </c>
    </row>
    <row r="6" spans="1:11" x14ac:dyDescent="0.2">
      <c r="A6" s="61">
        <v>1</v>
      </c>
      <c r="C6" s="84">
        <v>99382</v>
      </c>
      <c r="D6" s="28">
        <f t="shared" si="0"/>
        <v>44</v>
      </c>
      <c r="E6" s="32">
        <f>SUMPRODUCT(D6:D$119*$A6:$A$119)/C6+0.5-$A6</f>
        <v>75.363394157091861</v>
      </c>
      <c r="F6" s="34">
        <f t="shared" si="1"/>
        <v>4.427361091545753E-4</v>
      </c>
      <c r="G6" s="33"/>
      <c r="H6" s="41">
        <f>'HRQOL scores'!L$6</f>
        <v>0.91722694996493603</v>
      </c>
      <c r="I6" s="38">
        <f t="shared" si="2"/>
        <v>99360</v>
      </c>
      <c r="J6" s="38">
        <f t="shared" si="3"/>
        <v>91135.66974851604</v>
      </c>
      <c r="K6" s="41">
        <f>SUM(J6:J$119)/C6</f>
        <v>63.54274051999775</v>
      </c>
    </row>
    <row r="7" spans="1:11" x14ac:dyDescent="0.2">
      <c r="A7" s="61">
        <v>2</v>
      </c>
      <c r="C7" s="84">
        <v>99338</v>
      </c>
      <c r="D7" s="28">
        <f t="shared" si="0"/>
        <v>28</v>
      </c>
      <c r="E7" s="32">
        <f>SUMPRODUCT(D7:D$119*$A7:$A$119)/C7+0.5-$A7</f>
        <v>74.396553565806684</v>
      </c>
      <c r="F7" s="34">
        <f t="shared" si="1"/>
        <v>2.8186595260625339E-4</v>
      </c>
      <c r="G7" s="33"/>
      <c r="H7" s="41">
        <f>'HRQOL scores'!L$6</f>
        <v>0.91722694996493603</v>
      </c>
      <c r="I7" s="38">
        <f t="shared" si="2"/>
        <v>99324</v>
      </c>
      <c r="J7" s="38">
        <f t="shared" si="3"/>
        <v>91102.649578317301</v>
      </c>
      <c r="K7" s="41">
        <f>SUM(J7:J$119)/C7</f>
        <v>62.653455561918896</v>
      </c>
    </row>
    <row r="8" spans="1:11" x14ac:dyDescent="0.2">
      <c r="A8" s="61">
        <v>3</v>
      </c>
      <c r="C8" s="84">
        <v>99310</v>
      </c>
      <c r="D8" s="28">
        <f t="shared" si="0"/>
        <v>22</v>
      </c>
      <c r="E8" s="32">
        <f>SUMPRODUCT(D8:D$119*$A8:$A$119)/C8+0.5-$A8</f>
        <v>73.417388360891181</v>
      </c>
      <c r="F8" s="34">
        <f t="shared" si="1"/>
        <v>2.2152854697412143E-4</v>
      </c>
      <c r="G8" s="33"/>
      <c r="H8" s="41">
        <f>'HRQOL scores'!L$6</f>
        <v>0.91722694996493603</v>
      </c>
      <c r="I8" s="38">
        <f t="shared" si="2"/>
        <v>99299</v>
      </c>
      <c r="J8" s="38">
        <f t="shared" si="3"/>
        <v>91079.718904568188</v>
      </c>
      <c r="K8" s="41">
        <f>SUM(J8:J$119)/C8</f>
        <v>61.753764163040813</v>
      </c>
    </row>
    <row r="9" spans="1:11" x14ac:dyDescent="0.2">
      <c r="A9" s="61">
        <v>4</v>
      </c>
      <c r="C9" s="84">
        <v>99288</v>
      </c>
      <c r="D9" s="28">
        <f t="shared" si="0"/>
        <v>18</v>
      </c>
      <c r="E9" s="32">
        <f>SUMPRODUCT(D9:D$119*$A9:$A$119)/C9+0.5-$A9</f>
        <v>72.433545223190151</v>
      </c>
      <c r="F9" s="34">
        <f t="shared" si="1"/>
        <v>1.8129079042784627E-4</v>
      </c>
      <c r="G9" s="33"/>
      <c r="H9" s="41">
        <f>'HRQOL scores'!L$6</f>
        <v>0.91722694996493603</v>
      </c>
      <c r="I9" s="38">
        <f t="shared" si="2"/>
        <v>99279</v>
      </c>
      <c r="J9" s="38">
        <f t="shared" si="3"/>
        <v>91061.374365568889</v>
      </c>
      <c r="K9" s="41">
        <f>SUM(J9:J$119)/C9</f>
        <v>60.850118847464095</v>
      </c>
    </row>
    <row r="10" spans="1:11" x14ac:dyDescent="0.2">
      <c r="A10" s="61">
        <v>5</v>
      </c>
      <c r="C10" s="84">
        <v>99270</v>
      </c>
      <c r="D10" s="28">
        <f t="shared" si="0"/>
        <v>17</v>
      </c>
      <c r="E10" s="32">
        <f>SUMPRODUCT(D10:D$119*$A10:$A$119)/C10+0.5-$A10</f>
        <v>71.44658847708375</v>
      </c>
      <c r="F10" s="34">
        <f t="shared" si="1"/>
        <v>1.7125012591921024E-4</v>
      </c>
      <c r="G10" s="33"/>
      <c r="H10" s="41">
        <f>'HRQOL scores'!L$7</f>
        <v>0.90788968571865103</v>
      </c>
      <c r="I10" s="38">
        <f t="shared" si="2"/>
        <v>99261.5</v>
      </c>
      <c r="J10" s="38">
        <f t="shared" si="3"/>
        <v>90118.492038961878</v>
      </c>
      <c r="K10" s="41">
        <f>SUM(J10:J$119)/C10</f>
        <v>59.94384230645155</v>
      </c>
    </row>
    <row r="11" spans="1:11" x14ac:dyDescent="0.2">
      <c r="A11" s="61">
        <v>6</v>
      </c>
      <c r="C11" s="84">
        <v>99253</v>
      </c>
      <c r="D11" s="28">
        <f t="shared" si="0"/>
        <v>15</v>
      </c>
      <c r="E11" s="32">
        <f>SUMPRODUCT(D11:D$119*$A11:$A$119)/C11+0.5-$A11</f>
        <v>70.458740170272975</v>
      </c>
      <c r="F11" s="34">
        <f t="shared" si="1"/>
        <v>1.5112893313048471E-4</v>
      </c>
      <c r="G11" s="33"/>
      <c r="H11" s="41">
        <f>'HRQOL scores'!L$7</f>
        <v>0.90788968571865103</v>
      </c>
      <c r="I11" s="38">
        <f t="shared" si="2"/>
        <v>99245.5</v>
      </c>
      <c r="J11" s="38">
        <f t="shared" si="3"/>
        <v>90103.965803990388</v>
      </c>
      <c r="K11" s="41">
        <f>SUM(J11:J$119)/C11</f>
        <v>59.046142018100042</v>
      </c>
    </row>
    <row r="12" spans="1:11" x14ac:dyDescent="0.2">
      <c r="A12" s="61">
        <v>7</v>
      </c>
      <c r="C12" s="84">
        <v>99238</v>
      </c>
      <c r="D12" s="28">
        <f t="shared" si="0"/>
        <v>15</v>
      </c>
      <c r="E12" s="32">
        <f>SUMPRODUCT(D12:D$119*$A12:$A$119)/C12+0.5-$A12</f>
        <v>69.469314558134016</v>
      </c>
      <c r="F12" s="34">
        <f t="shared" si="1"/>
        <v>1.5115177653721358E-4</v>
      </c>
      <c r="G12" s="33"/>
      <c r="H12" s="41">
        <f>'HRQOL scores'!L$7</f>
        <v>0.90788968571865103</v>
      </c>
      <c r="I12" s="38">
        <f t="shared" si="2"/>
        <v>99230.5</v>
      </c>
      <c r="J12" s="38">
        <f t="shared" si="3"/>
        <v>90090.347458704608</v>
      </c>
      <c r="K12" s="41">
        <f>SUM(J12:J$119)/C12</f>
        <v>58.147108647075655</v>
      </c>
    </row>
    <row r="13" spans="1:11" x14ac:dyDescent="0.2">
      <c r="A13" s="61">
        <v>8</v>
      </c>
      <c r="C13" s="84">
        <v>99223</v>
      </c>
      <c r="D13" s="28">
        <f t="shared" si="0"/>
        <v>13</v>
      </c>
      <c r="E13" s="32">
        <f>SUMPRODUCT(D13:D$119*$A13:$A$119)/C13+0.5-$A13</f>
        <v>68.479740968526485</v>
      </c>
      <c r="F13" s="34">
        <f t="shared" si="1"/>
        <v>1.3101800993721213E-4</v>
      </c>
      <c r="G13" s="33"/>
      <c r="H13" s="41">
        <f>'HRQOL scores'!L$7</f>
        <v>0.90788968571865103</v>
      </c>
      <c r="I13" s="38">
        <f t="shared" si="2"/>
        <v>99216.5</v>
      </c>
      <c r="J13" s="38">
        <f t="shared" si="3"/>
        <v>90077.637003104537</v>
      </c>
      <c r="K13" s="41">
        <f>SUM(J13:J$119)/C13</f>
        <v>57.247940703866931</v>
      </c>
    </row>
    <row r="14" spans="1:11" x14ac:dyDescent="0.2">
      <c r="A14" s="61">
        <v>9</v>
      </c>
      <c r="C14" s="84">
        <v>99210</v>
      </c>
      <c r="D14" s="28">
        <f t="shared" si="0"/>
        <v>10</v>
      </c>
      <c r="E14" s="32">
        <f>SUMPRODUCT(D14:D$119*$A14:$A$119)/C14+0.5-$A14</f>
        <v>67.488648705978264</v>
      </c>
      <c r="F14" s="34">
        <f t="shared" si="1"/>
        <v>1.0079629069650237E-4</v>
      </c>
      <c r="G14" s="33"/>
      <c r="H14" s="41">
        <f>'HRQOL scores'!L$7</f>
        <v>0.90788968571865103</v>
      </c>
      <c r="I14" s="38">
        <f t="shared" si="2"/>
        <v>99205</v>
      </c>
      <c r="J14" s="38">
        <f t="shared" si="3"/>
        <v>90067.196271718771</v>
      </c>
      <c r="K14" s="41">
        <f>SUM(J14:J$119)/C14</f>
        <v>56.34749302949988</v>
      </c>
    </row>
    <row r="15" spans="1:11" x14ac:dyDescent="0.2">
      <c r="A15" s="61">
        <v>10</v>
      </c>
      <c r="C15" s="84">
        <v>99200</v>
      </c>
      <c r="D15" s="28">
        <f t="shared" si="0"/>
        <v>8</v>
      </c>
      <c r="E15" s="32">
        <f>SUMPRODUCT(D15:D$119*$A15:$A$119)/C15+0.5-$A15</f>
        <v>66.495401593952664</v>
      </c>
      <c r="F15" s="34">
        <f t="shared" si="1"/>
        <v>8.0645161290322581E-5</v>
      </c>
      <c r="G15" s="33"/>
      <c r="H15" s="41">
        <f>'HRQOL scores'!L$7</f>
        <v>0.90788968571865103</v>
      </c>
      <c r="I15" s="38">
        <f t="shared" si="2"/>
        <v>99196</v>
      </c>
      <c r="J15" s="38">
        <f t="shared" si="3"/>
        <v>90059.025264547308</v>
      </c>
      <c r="K15" s="41">
        <f>SUM(J15:J$119)/C15</f>
        <v>55.445237774041985</v>
      </c>
    </row>
    <row r="16" spans="1:11" x14ac:dyDescent="0.2">
      <c r="A16" s="61">
        <v>11</v>
      </c>
      <c r="C16" s="84">
        <v>99192</v>
      </c>
      <c r="D16" s="28">
        <f t="shared" si="0"/>
        <v>8</v>
      </c>
      <c r="E16" s="32">
        <f>SUMPRODUCT(D16:D$119*$A16:$A$119)/C16+0.5-$A16</f>
        <v>65.500724233003709</v>
      </c>
      <c r="F16" s="34">
        <f t="shared" si="1"/>
        <v>8.0651665456891682E-5</v>
      </c>
      <c r="G16" s="33"/>
      <c r="H16" s="41">
        <f>'HRQOL scores'!L$7</f>
        <v>0.90788968571865103</v>
      </c>
      <c r="I16" s="38">
        <f t="shared" si="2"/>
        <v>99188</v>
      </c>
      <c r="J16" s="38">
        <f t="shared" si="3"/>
        <v>90051.762147061556</v>
      </c>
      <c r="K16" s="41">
        <f>SUM(J16:J$119)/C16</f>
        <v>54.541783227683851</v>
      </c>
    </row>
    <row r="17" spans="1:11" x14ac:dyDescent="0.2">
      <c r="A17" s="61">
        <v>12</v>
      </c>
      <c r="C17" s="84">
        <v>99184</v>
      </c>
      <c r="D17" s="28">
        <f t="shared" si="0"/>
        <v>13</v>
      </c>
      <c r="E17" s="32">
        <f>SUMPRODUCT(D17:D$119*$A17:$A$119)/C17+0.5-$A17</f>
        <v>64.505967072512746</v>
      </c>
      <c r="F17" s="34">
        <f t="shared" si="1"/>
        <v>1.3106952734311987E-4</v>
      </c>
      <c r="G17" s="33"/>
      <c r="H17" s="41">
        <f>'HRQOL scores'!L$7</f>
        <v>0.90788968571865103</v>
      </c>
      <c r="I17" s="38">
        <f t="shared" si="2"/>
        <v>99177.5</v>
      </c>
      <c r="J17" s="38">
        <f t="shared" si="3"/>
        <v>90042.229305361514</v>
      </c>
      <c r="K17" s="41">
        <f>SUM(J17:J$119)/C17</f>
        <v>53.63825616806497</v>
      </c>
    </row>
    <row r="18" spans="1:11" x14ac:dyDescent="0.2">
      <c r="A18" s="61">
        <v>13</v>
      </c>
      <c r="C18" s="84">
        <v>99171</v>
      </c>
      <c r="D18" s="28">
        <f t="shared" si="0"/>
        <v>23</v>
      </c>
      <c r="E18" s="32">
        <f>SUMPRODUCT(D18:D$119*$A18:$A$119)/C18+0.5-$A18</f>
        <v>63.514357404080869</v>
      </c>
      <c r="F18" s="34">
        <f t="shared" si="1"/>
        <v>2.3192263867461254E-4</v>
      </c>
      <c r="G18" s="33"/>
      <c r="H18" s="41">
        <f>'HRQOL scores'!L$7</f>
        <v>0.90788968571865103</v>
      </c>
      <c r="I18" s="38">
        <f t="shared" si="2"/>
        <v>99159.5</v>
      </c>
      <c r="J18" s="38">
        <f t="shared" si="3"/>
        <v>90025.887291018575</v>
      </c>
      <c r="K18" s="41">
        <f>SUM(J18:J$119)/C18</f>
        <v>52.737338238678603</v>
      </c>
    </row>
    <row r="19" spans="1:11" x14ac:dyDescent="0.2">
      <c r="A19" s="61">
        <v>14</v>
      </c>
      <c r="C19" s="84">
        <v>99148</v>
      </c>
      <c r="D19" s="28">
        <f t="shared" si="0"/>
        <v>37</v>
      </c>
      <c r="E19" s="32">
        <f>SUMPRODUCT(D19:D$119*$A19:$A$119)/C19+0.5-$A19</f>
        <v>62.528975250333886</v>
      </c>
      <c r="F19" s="34">
        <f t="shared" si="1"/>
        <v>3.7317948924839631E-4</v>
      </c>
      <c r="G19" s="33"/>
      <c r="H19" s="41">
        <f>'HRQOL scores'!L$7</f>
        <v>0.90788968571865103</v>
      </c>
      <c r="I19" s="38">
        <f t="shared" si="2"/>
        <v>99129.5</v>
      </c>
      <c r="J19" s="38">
        <f t="shared" si="3"/>
        <v>89998.650600447014</v>
      </c>
      <c r="K19" s="41">
        <f>SUM(J19:J$119)/C19</f>
        <v>51.841577068392468</v>
      </c>
    </row>
    <row r="20" spans="1:11" x14ac:dyDescent="0.2">
      <c r="A20" s="61">
        <v>15</v>
      </c>
      <c r="C20" s="84">
        <v>99111</v>
      </c>
      <c r="D20" s="28">
        <f t="shared" si="0"/>
        <v>52</v>
      </c>
      <c r="E20" s="32">
        <f>SUMPRODUCT(D20:D$119*$A20:$A$119)/C20+0.5-$A20</f>
        <v>61.552131833198175</v>
      </c>
      <c r="F20" s="34">
        <f t="shared" si="1"/>
        <v>5.2466426531868314E-4</v>
      </c>
      <c r="G20" s="33"/>
      <c r="H20" s="41">
        <f>'HRQOL scores'!L$8</f>
        <v>0.86952820758981419</v>
      </c>
      <c r="I20" s="38">
        <f t="shared" si="2"/>
        <v>99085</v>
      </c>
      <c r="J20" s="38">
        <f t="shared" si="3"/>
        <v>86157.202449036733</v>
      </c>
      <c r="K20" s="41">
        <f>SUM(J20:J$119)/C20</f>
        <v>50.952871352085332</v>
      </c>
    </row>
    <row r="21" spans="1:11" x14ac:dyDescent="0.2">
      <c r="A21" s="61">
        <v>16</v>
      </c>
      <c r="C21" s="84">
        <v>99059</v>
      </c>
      <c r="D21" s="28">
        <f t="shared" si="0"/>
        <v>66</v>
      </c>
      <c r="E21" s="32">
        <f>SUMPRODUCT(D21:D$119*$A21:$A$119)/C21+0.5-$A21</f>
        <v>60.584180519893238</v>
      </c>
      <c r="F21" s="34">
        <f t="shared" si="1"/>
        <v>6.6626959690689385E-4</v>
      </c>
      <c r="G21" s="33"/>
      <c r="H21" s="41">
        <f>'HRQOL scores'!L$8</f>
        <v>0.86952820758981419</v>
      </c>
      <c r="I21" s="38">
        <f t="shared" si="2"/>
        <v>99026</v>
      </c>
      <c r="J21" s="38">
        <f t="shared" si="3"/>
        <v>86105.900284788935</v>
      </c>
      <c r="K21" s="41">
        <f>SUM(J21:J$119)/C21</f>
        <v>50.109862103670466</v>
      </c>
    </row>
    <row r="22" spans="1:11" x14ac:dyDescent="0.2">
      <c r="A22" s="61">
        <v>17</v>
      </c>
      <c r="C22" s="84">
        <v>98993</v>
      </c>
      <c r="D22" s="28">
        <f t="shared" si="0"/>
        <v>79</v>
      </c>
      <c r="E22" s="32">
        <f>SUMPRODUCT(D22:D$119*$A22:$A$119)/C22+0.5-$A22</f>
        <v>59.624239472691031</v>
      </c>
      <c r="F22" s="34">
        <f t="shared" si="1"/>
        <v>7.9803622478357057E-4</v>
      </c>
      <c r="G22" s="33"/>
      <c r="H22" s="41">
        <f>'HRQOL scores'!L$8</f>
        <v>0.86952820758981419</v>
      </c>
      <c r="I22" s="38">
        <f t="shared" si="2"/>
        <v>98953.5</v>
      </c>
      <c r="J22" s="38">
        <f t="shared" si="3"/>
        <v>86042.859489738679</v>
      </c>
      <c r="K22" s="41">
        <f>SUM(J22:J$119)/C22</f>
        <v>49.273452969833258</v>
      </c>
    </row>
    <row r="23" spans="1:11" x14ac:dyDescent="0.2">
      <c r="A23" s="61">
        <v>18</v>
      </c>
      <c r="C23" s="84">
        <v>98914</v>
      </c>
      <c r="D23" s="28">
        <f t="shared" si="0"/>
        <v>93</v>
      </c>
      <c r="E23" s="32">
        <f>SUMPRODUCT(D23:D$119*$A23:$A$119)/C23+0.5-$A23</f>
        <v>58.671460441596778</v>
      </c>
      <c r="F23" s="34">
        <f t="shared" si="1"/>
        <v>9.4021068807246698E-4</v>
      </c>
      <c r="G23" s="33"/>
      <c r="H23" s="41">
        <f>'HRQOL scores'!L$8</f>
        <v>0.86952820758981419</v>
      </c>
      <c r="I23" s="38">
        <f t="shared" si="2"/>
        <v>98867.5</v>
      </c>
      <c r="J23" s="38">
        <f t="shared" si="3"/>
        <v>85968.080063885951</v>
      </c>
      <c r="K23" s="41">
        <f>SUM(J23:J$119)/C23</f>
        <v>48.442930933467103</v>
      </c>
    </row>
    <row r="24" spans="1:11" x14ac:dyDescent="0.2">
      <c r="A24" s="61">
        <v>19</v>
      </c>
      <c r="C24" s="84">
        <v>98821</v>
      </c>
      <c r="D24" s="28">
        <f t="shared" si="0"/>
        <v>105</v>
      </c>
      <c r="E24" s="32">
        <f>SUMPRODUCT(D24:D$119*$A24:$A$119)/C24+0.5-$A24</f>
        <v>57.726205342185409</v>
      </c>
      <c r="F24" s="34">
        <f t="shared" si="1"/>
        <v>1.0625271956365549E-3</v>
      </c>
      <c r="G24" s="33"/>
      <c r="H24" s="41">
        <f>'HRQOL scores'!L$8</f>
        <v>0.86952820758981419</v>
      </c>
      <c r="I24" s="38">
        <f t="shared" si="2"/>
        <v>98768.5</v>
      </c>
      <c r="J24" s="38">
        <f t="shared" si="3"/>
        <v>85881.996771334569</v>
      </c>
      <c r="K24" s="41">
        <f>SUM(J24:J$119)/C24</f>
        <v>47.618582996418567</v>
      </c>
    </row>
    <row r="25" spans="1:11" x14ac:dyDescent="0.2">
      <c r="A25" s="61">
        <v>20</v>
      </c>
      <c r="C25" s="84">
        <v>98716</v>
      </c>
      <c r="D25" s="28">
        <f t="shared" si="0"/>
        <v>120</v>
      </c>
      <c r="E25" s="32">
        <f>SUMPRODUCT(D25:D$119*$A25:$A$119)/C25+0.5-$A25</f>
        <v>56.787074416711619</v>
      </c>
      <c r="F25" s="34">
        <f t="shared" si="1"/>
        <v>1.2156084120102111E-3</v>
      </c>
      <c r="G25" s="33"/>
      <c r="H25" s="41">
        <f>'HRQOL scores'!L$8</f>
        <v>0.86952820758981419</v>
      </c>
      <c r="I25" s="38">
        <f t="shared" si="2"/>
        <v>98656</v>
      </c>
      <c r="J25" s="38">
        <f t="shared" si="3"/>
        <v>85784.174847980714</v>
      </c>
      <c r="K25" s="41">
        <f>SUM(J25:J$119)/C25</f>
        <v>46.799242205090799</v>
      </c>
    </row>
    <row r="26" spans="1:11" x14ac:dyDescent="0.2">
      <c r="A26" s="61">
        <v>21</v>
      </c>
      <c r="C26" s="84">
        <v>98596</v>
      </c>
      <c r="D26" s="28">
        <f t="shared" si="0"/>
        <v>132</v>
      </c>
      <c r="E26" s="32">
        <f>SUMPRODUCT(D26:D$119*$A26:$A$119)/C26+0.5-$A26</f>
        <v>55.855580734716455</v>
      </c>
      <c r="F26" s="34">
        <f t="shared" si="1"/>
        <v>1.3387967057487118E-3</v>
      </c>
      <c r="G26" s="33"/>
      <c r="H26" s="41">
        <f>'HRQOL scores'!L$8</f>
        <v>0.86952820758981419</v>
      </c>
      <c r="I26" s="38">
        <f t="shared" si="2"/>
        <v>98530</v>
      </c>
      <c r="J26" s="38">
        <f t="shared" si="3"/>
        <v>85674.614293824387</v>
      </c>
      <c r="K26" s="41">
        <f>SUM(J26:J$119)/C26</f>
        <v>45.986143643451697</v>
      </c>
    </row>
    <row r="27" spans="1:11" x14ac:dyDescent="0.2">
      <c r="A27" s="61">
        <v>22</v>
      </c>
      <c r="C27" s="84">
        <v>98464</v>
      </c>
      <c r="D27" s="28">
        <f t="shared" si="0"/>
        <v>139</v>
      </c>
      <c r="E27" s="32">
        <f>SUMPRODUCT(D27:D$119*$A27:$A$119)/C27+0.5-$A27</f>
        <v>54.929789954908429</v>
      </c>
      <c r="F27" s="34">
        <f t="shared" si="1"/>
        <v>1.4116834579135521E-3</v>
      </c>
      <c r="G27" s="33"/>
      <c r="H27" s="41">
        <f>'HRQOL scores'!L$8</f>
        <v>0.86952820758981419</v>
      </c>
      <c r="I27" s="38">
        <f t="shared" si="2"/>
        <v>98394.5</v>
      </c>
      <c r="J27" s="38">
        <f t="shared" si="3"/>
        <v>85556.793221695974</v>
      </c>
      <c r="K27" s="41">
        <f>SUM(J27:J$119)/C27</f>
        <v>45.17768122741245</v>
      </c>
    </row>
    <row r="28" spans="1:11" x14ac:dyDescent="0.2">
      <c r="A28" s="61">
        <v>23</v>
      </c>
      <c r="C28" s="84">
        <v>98325</v>
      </c>
      <c r="D28" s="28">
        <f t="shared" si="0"/>
        <v>141</v>
      </c>
      <c r="E28" s="32">
        <f>SUMPRODUCT(D28:D$119*$A28:$A$119)/C28+0.5-$A28</f>
        <v>54.006736212764849</v>
      </c>
      <c r="F28" s="34">
        <f t="shared" si="1"/>
        <v>1.4340198321891686E-3</v>
      </c>
      <c r="G28" s="33"/>
      <c r="H28" s="41">
        <f>'HRQOL scores'!L$8</f>
        <v>0.86952820758981419</v>
      </c>
      <c r="I28" s="38">
        <f t="shared" si="2"/>
        <v>98254.5</v>
      </c>
      <c r="J28" s="38">
        <f t="shared" si="3"/>
        <v>85435.0592726334</v>
      </c>
      <c r="K28" s="41">
        <f>SUM(J28:J$119)/C28</f>
        <v>44.371405147767547</v>
      </c>
    </row>
    <row r="29" spans="1:11" x14ac:dyDescent="0.2">
      <c r="A29" s="61">
        <v>24</v>
      </c>
      <c r="C29" s="84">
        <v>98184</v>
      </c>
      <c r="D29" s="28">
        <f t="shared" si="0"/>
        <v>138</v>
      </c>
      <c r="E29" s="32">
        <f>SUMPRODUCT(D29:D$119*$A29:$A$119)/C29+0.5-$A29</f>
        <v>53.083576123605724</v>
      </c>
      <c r="F29" s="34">
        <f t="shared" si="1"/>
        <v>1.4055243216817405E-3</v>
      </c>
      <c r="G29" s="33"/>
      <c r="H29" s="41">
        <f>'HRQOL scores'!L$8</f>
        <v>0.86952820758981419</v>
      </c>
      <c r="I29" s="38">
        <f t="shared" si="2"/>
        <v>98115</v>
      </c>
      <c r="J29" s="38">
        <f t="shared" si="3"/>
        <v>85313.760087674615</v>
      </c>
      <c r="K29" s="41">
        <f>SUM(J29:J$119)/C29</f>
        <v>43.564973436421518</v>
      </c>
    </row>
    <row r="30" spans="1:11" x14ac:dyDescent="0.2">
      <c r="A30" s="61">
        <v>25</v>
      </c>
      <c r="C30" s="84">
        <v>98046</v>
      </c>
      <c r="D30" s="28">
        <f t="shared" si="0"/>
        <v>133</v>
      </c>
      <c r="E30" s="32">
        <f>SUMPRODUCT(D30:D$119*$A30:$A$119)/C30+0.5-$A30</f>
        <v>52.15758764376011</v>
      </c>
      <c r="F30" s="34">
        <f t="shared" si="1"/>
        <v>1.3565061297758196E-3</v>
      </c>
      <c r="G30" s="33"/>
      <c r="H30" s="41">
        <f>'HRQOL scores'!L$9</f>
        <v>0.85875640448277868</v>
      </c>
      <c r="I30" s="38">
        <f t="shared" si="2"/>
        <v>97979.5</v>
      </c>
      <c r="J30" s="38">
        <f t="shared" si="3"/>
        <v>84140.523133020411</v>
      </c>
      <c r="K30" s="41">
        <f>SUM(J30:J$119)/C30</f>
        <v>42.756151110641298</v>
      </c>
    </row>
    <row r="31" spans="1:11" x14ac:dyDescent="0.2">
      <c r="A31" s="61">
        <v>26</v>
      </c>
      <c r="C31" s="84">
        <v>97913</v>
      </c>
      <c r="D31" s="28">
        <f t="shared" si="0"/>
        <v>128</v>
      </c>
      <c r="E31" s="32">
        <f>SUMPRODUCT(D31:D$119*$A31:$A$119)/C31+0.5-$A31</f>
        <v>51.227756662752682</v>
      </c>
      <c r="F31" s="34">
        <f t="shared" si="1"/>
        <v>1.3072829961292168E-3</v>
      </c>
      <c r="G31" s="33"/>
      <c r="H31" s="41">
        <f>'HRQOL scores'!L$9</f>
        <v>0.85875640448277868</v>
      </c>
      <c r="I31" s="38">
        <f t="shared" si="2"/>
        <v>97849</v>
      </c>
      <c r="J31" s="38">
        <f t="shared" si="3"/>
        <v>84028.455422235405</v>
      </c>
      <c r="K31" s="41">
        <f>SUM(J31:J$119)/C31</f>
        <v>41.954889224729264</v>
      </c>
    </row>
    <row r="32" spans="1:11" x14ac:dyDescent="0.2">
      <c r="A32" s="61">
        <v>27</v>
      </c>
      <c r="C32" s="84">
        <v>97785</v>
      </c>
      <c r="D32" s="28">
        <f t="shared" si="0"/>
        <v>126</v>
      </c>
      <c r="E32" s="32">
        <f>SUMPRODUCT(D32:D$119*$A32:$A$119)/C32+0.5-$A32</f>
        <v>50.294159003120143</v>
      </c>
      <c r="F32" s="34">
        <f t="shared" si="1"/>
        <v>1.2885411872986655E-3</v>
      </c>
      <c r="G32" s="33"/>
      <c r="H32" s="41">
        <f>'HRQOL scores'!L$9</f>
        <v>0.85875640448277868</v>
      </c>
      <c r="I32" s="38">
        <f t="shared" si="2"/>
        <v>97722</v>
      </c>
      <c r="J32" s="38">
        <f t="shared" si="3"/>
        <v>83919.393358866102</v>
      </c>
      <c r="K32" s="41">
        <f>SUM(J32:J$119)/C32</f>
        <v>41.150489474241247</v>
      </c>
    </row>
    <row r="33" spans="1:11" x14ac:dyDescent="0.2">
      <c r="A33" s="61">
        <v>28</v>
      </c>
      <c r="C33" s="84">
        <v>97659</v>
      </c>
      <c r="D33" s="28">
        <f t="shared" si="0"/>
        <v>125</v>
      </c>
      <c r="E33" s="32">
        <f>SUMPRODUCT(D33:D$119*$A33:$A$119)/C33+0.5-$A33</f>
        <v>49.358403609704212</v>
      </c>
      <c r="F33" s="34">
        <f t="shared" si="1"/>
        <v>1.2799639562149929E-3</v>
      </c>
      <c r="G33" s="33"/>
      <c r="H33" s="41">
        <f>'HRQOL scores'!L$9</f>
        <v>0.85875640448277868</v>
      </c>
      <c r="I33" s="38">
        <f t="shared" si="2"/>
        <v>97596.5</v>
      </c>
      <c r="J33" s="38">
        <f t="shared" si="3"/>
        <v>83811.619430103514</v>
      </c>
      <c r="K33" s="41">
        <f>SUM(J33:J$119)/C33</f>
        <v>40.344271596881129</v>
      </c>
    </row>
    <row r="34" spans="1:11" x14ac:dyDescent="0.2">
      <c r="A34" s="61">
        <v>29</v>
      </c>
      <c r="C34" s="84">
        <v>97534</v>
      </c>
      <c r="D34" s="28">
        <f t="shared" si="0"/>
        <v>126</v>
      </c>
      <c r="E34" s="32">
        <f>SUMPRODUCT(D34:D$119*$A34:$A$119)/C34+0.5-$A34</f>
        <v>48.421020752969255</v>
      </c>
      <c r="F34" s="34">
        <f t="shared" si="1"/>
        <v>1.2918571985153894E-3</v>
      </c>
      <c r="G34" s="33"/>
      <c r="H34" s="41">
        <f>'HRQOL scores'!L$9</f>
        <v>0.85875640448277868</v>
      </c>
      <c r="I34" s="38">
        <f t="shared" si="2"/>
        <v>97471</v>
      </c>
      <c r="J34" s="38">
        <f t="shared" si="3"/>
        <v>83703.845501340926</v>
      </c>
      <c r="K34" s="41">
        <f>SUM(J34:J$119)/C34</f>
        <v>39.536670293945811</v>
      </c>
    </row>
    <row r="35" spans="1:11" x14ac:dyDescent="0.2">
      <c r="A35" s="61">
        <v>30</v>
      </c>
      <c r="C35" s="84">
        <v>97408</v>
      </c>
      <c r="D35" s="28">
        <f t="shared" si="0"/>
        <v>128</v>
      </c>
      <c r="E35" s="32">
        <f>SUMPRODUCT(D35:D$119*$A35:$A$119)/C35+0.5-$A35</f>
        <v>47.483007947192263</v>
      </c>
      <c r="F35" s="34">
        <f t="shared" si="1"/>
        <v>1.3140604467805519E-3</v>
      </c>
      <c r="G35" s="33"/>
      <c r="H35" s="41">
        <f>'HRQOL scores'!L$9</f>
        <v>0.85875640448277868</v>
      </c>
      <c r="I35" s="38">
        <f t="shared" si="2"/>
        <v>97344</v>
      </c>
      <c r="J35" s="38">
        <f t="shared" si="3"/>
        <v>83594.783437971608</v>
      </c>
      <c r="K35" s="41">
        <f>SUM(J35:J$119)/C35</f>
        <v>38.728500276654586</v>
      </c>
    </row>
    <row r="36" spans="1:11" x14ac:dyDescent="0.2">
      <c r="A36" s="61">
        <v>31</v>
      </c>
      <c r="C36" s="84">
        <v>97280</v>
      </c>
      <c r="D36" s="28">
        <f t="shared" si="0"/>
        <v>130</v>
      </c>
      <c r="E36" s="32">
        <f>SUMPRODUCT(D36:D$119*$A36:$A$119)/C36+0.5-$A36</f>
        <v>46.544827694491204</v>
      </c>
      <c r="F36" s="34">
        <f t="shared" si="1"/>
        <v>1.3363486842105264E-3</v>
      </c>
      <c r="G36" s="33"/>
      <c r="H36" s="41">
        <f>'HRQOL scores'!L$9</f>
        <v>0.85875640448277868</v>
      </c>
      <c r="I36" s="38">
        <f t="shared" si="2"/>
        <v>97215</v>
      </c>
      <c r="J36" s="38">
        <f t="shared" si="3"/>
        <v>83484.003861793331</v>
      </c>
      <c r="K36" s="41">
        <f>SUM(J36:J$119)/C36</f>
        <v>37.920137453848668</v>
      </c>
    </row>
    <row r="37" spans="1:11" x14ac:dyDescent="0.2">
      <c r="A37" s="61">
        <v>32</v>
      </c>
      <c r="C37" s="84">
        <v>97150</v>
      </c>
      <c r="D37" s="28">
        <f t="shared" si="0"/>
        <v>134</v>
      </c>
      <c r="E37" s="32">
        <f>SUMPRODUCT(D37:D$119*$A37:$A$119)/C37+0.5-$A37</f>
        <v>45.606441977561545</v>
      </c>
      <c r="F37" s="34">
        <f t="shared" si="1"/>
        <v>1.3793103448275861E-3</v>
      </c>
      <c r="G37" s="33"/>
      <c r="H37" s="41">
        <f>'HRQOL scores'!L$9</f>
        <v>0.85875640448277868</v>
      </c>
      <c r="I37" s="38">
        <f t="shared" ref="I37:I68" si="4">(D37*0.5+C38)</f>
        <v>97083</v>
      </c>
      <c r="J37" s="38">
        <f t="shared" ref="J37:J68" si="5">I37*H37</f>
        <v>83370.648016401596</v>
      </c>
      <c r="K37" s="41">
        <f>SUM(J37:J$119)/C37</f>
        <v>37.111548817793157</v>
      </c>
    </row>
    <row r="38" spans="1:11" x14ac:dyDescent="0.2">
      <c r="A38" s="61">
        <v>33</v>
      </c>
      <c r="C38" s="84">
        <v>97016</v>
      </c>
      <c r="D38" s="28">
        <f t="shared" si="0"/>
        <v>137</v>
      </c>
      <c r="E38" s="32">
        <f>SUMPRODUCT(D38:D$119*$A38:$A$119)/C38+0.5-$A38</f>
        <v>44.668743693000167</v>
      </c>
      <c r="F38" s="34">
        <f t="shared" si="1"/>
        <v>1.4121382040075863E-3</v>
      </c>
      <c r="G38" s="33"/>
      <c r="H38" s="41">
        <f>'HRQOL scores'!L$9</f>
        <v>0.85875640448277868</v>
      </c>
      <c r="I38" s="38">
        <f t="shared" si="4"/>
        <v>96947.5</v>
      </c>
      <c r="J38" s="38">
        <f t="shared" si="5"/>
        <v>83254.286523594186</v>
      </c>
      <c r="K38" s="41">
        <f>SUM(J38:J$119)/C38</f>
        <v>36.303458394823565</v>
      </c>
    </row>
    <row r="39" spans="1:11" x14ac:dyDescent="0.2">
      <c r="A39" s="61">
        <v>34</v>
      </c>
      <c r="C39" s="84">
        <v>96879</v>
      </c>
      <c r="D39" s="28">
        <f t="shared" si="0"/>
        <v>141</v>
      </c>
      <c r="E39" s="32">
        <f>SUMPRODUCT(D39:D$119*$A39:$A$119)/C39+0.5-$A39</f>
        <v>43.731204266353942</v>
      </c>
      <c r="F39" s="34">
        <f t="shared" si="1"/>
        <v>1.4554237760505372E-3</v>
      </c>
      <c r="G39" s="33"/>
      <c r="H39" s="41">
        <f>'HRQOL scores'!L$9</f>
        <v>0.85875640448277868</v>
      </c>
      <c r="I39" s="38">
        <f t="shared" si="4"/>
        <v>96808.5</v>
      </c>
      <c r="J39" s="38">
        <f t="shared" si="5"/>
        <v>83134.919383371074</v>
      </c>
      <c r="K39" s="41">
        <f>SUM(J39:J$119)/C39</f>
        <v>35.495432788412444</v>
      </c>
    </row>
    <row r="40" spans="1:11" x14ac:dyDescent="0.2">
      <c r="A40" s="61">
        <v>35</v>
      </c>
      <c r="C40" s="84">
        <v>96738</v>
      </c>
      <c r="D40" s="28">
        <f t="shared" si="0"/>
        <v>148</v>
      </c>
      <c r="E40" s="32">
        <f>SUMPRODUCT(D40:D$119*$A40:$A$119)/C40+0.5-$A40</f>
        <v>42.794215697245178</v>
      </c>
      <c r="F40" s="34">
        <f t="shared" si="1"/>
        <v>1.5299055179970643E-3</v>
      </c>
      <c r="G40" s="33"/>
      <c r="H40" s="41">
        <f>'HRQOL scores'!L$10</f>
        <v>0.84915402978711663</v>
      </c>
      <c r="I40" s="38">
        <f t="shared" si="4"/>
        <v>96664</v>
      </c>
      <c r="J40" s="38">
        <f t="shared" si="5"/>
        <v>82082.625135341848</v>
      </c>
      <c r="K40" s="41">
        <f>SUM(J40:J$119)/C40</f>
        <v>34.687786740735163</v>
      </c>
    </row>
    <row r="41" spans="1:11" x14ac:dyDescent="0.2">
      <c r="A41" s="61">
        <v>36</v>
      </c>
      <c r="C41" s="84">
        <v>96590</v>
      </c>
      <c r="D41" s="28">
        <f t="shared" si="0"/>
        <v>154</v>
      </c>
      <c r="E41" s="32">
        <f>SUMPRODUCT(D41:D$119*$A41:$A$119)/C41+0.5-$A41</f>
        <v>41.859020997205761</v>
      </c>
      <c r="F41" s="34">
        <f t="shared" si="1"/>
        <v>1.5943679469924423E-3</v>
      </c>
      <c r="G41" s="33"/>
      <c r="H41" s="41">
        <f>'HRQOL scores'!L$10</f>
        <v>0.84915402978711663</v>
      </c>
      <c r="I41" s="38">
        <f t="shared" si="4"/>
        <v>96513</v>
      </c>
      <c r="J41" s="38">
        <f t="shared" si="5"/>
        <v>81954.402876843989</v>
      </c>
      <c r="K41" s="41">
        <f>SUM(J41:J$119)/C41</f>
        <v>33.891132504295435</v>
      </c>
    </row>
    <row r="42" spans="1:11" x14ac:dyDescent="0.2">
      <c r="A42" s="61">
        <v>37</v>
      </c>
      <c r="C42" s="84">
        <v>96436</v>
      </c>
      <c r="D42" s="28">
        <f t="shared" si="0"/>
        <v>164</v>
      </c>
      <c r="E42" s="32">
        <f>SUMPRODUCT(D42:D$119*$A42:$A$119)/C42+0.5-$A42</f>
        <v>40.925067797504084</v>
      </c>
      <c r="F42" s="34">
        <f t="shared" si="1"/>
        <v>1.700609730805923E-3</v>
      </c>
      <c r="G42" s="33"/>
      <c r="H42" s="41">
        <f>'HRQOL scores'!L$10</f>
        <v>0.84915402978711663</v>
      </c>
      <c r="I42" s="38">
        <f t="shared" si="4"/>
        <v>96354</v>
      </c>
      <c r="J42" s="38">
        <f t="shared" si="5"/>
        <v>81819.387386107832</v>
      </c>
      <c r="K42" s="41">
        <f>SUM(J42:J$119)/C42</f>
        <v>33.095421686020288</v>
      </c>
    </row>
    <row r="43" spans="1:11" x14ac:dyDescent="0.2">
      <c r="A43" s="61">
        <v>38</v>
      </c>
      <c r="C43" s="84">
        <v>96272</v>
      </c>
      <c r="D43" s="28">
        <f t="shared" si="0"/>
        <v>176</v>
      </c>
      <c r="E43" s="32">
        <f>SUMPRODUCT(D43:D$119*$A43:$A$119)/C43+0.5-$A43</f>
        <v>39.993932172595393</v>
      </c>
      <c r="F43" s="34">
        <f t="shared" si="1"/>
        <v>1.8281535648994515E-3</v>
      </c>
      <c r="G43" s="33"/>
      <c r="H43" s="41">
        <f>'HRQOL scores'!L$10</f>
        <v>0.84915402978711663</v>
      </c>
      <c r="I43" s="38">
        <f t="shared" si="4"/>
        <v>96184</v>
      </c>
      <c r="J43" s="38">
        <f t="shared" si="5"/>
        <v>81675.031201044025</v>
      </c>
      <c r="K43" s="41">
        <f>SUM(J43:J$119)/C43</f>
        <v>32.301922660035572</v>
      </c>
    </row>
    <row r="44" spans="1:11" x14ac:dyDescent="0.2">
      <c r="A44" s="61">
        <v>39</v>
      </c>
      <c r="C44" s="84">
        <v>96096</v>
      </c>
      <c r="D44" s="28">
        <f t="shared" si="0"/>
        <v>191</v>
      </c>
      <c r="E44" s="32">
        <f>SUMPRODUCT(D44:D$119*$A44:$A$119)/C44+0.5-$A44</f>
        <v>39.066265381702706</v>
      </c>
      <c r="F44" s="34">
        <f t="shared" si="1"/>
        <v>1.9875957375957375E-3</v>
      </c>
      <c r="G44" s="33"/>
      <c r="H44" s="41">
        <f>'HRQOL scores'!L$10</f>
        <v>0.84915402978711663</v>
      </c>
      <c r="I44" s="38">
        <f t="shared" si="4"/>
        <v>96000.5</v>
      </c>
      <c r="J44" s="38">
        <f t="shared" si="5"/>
        <v>81519.211436578087</v>
      </c>
      <c r="K44" s="41">
        <f>SUM(J44:J$119)/C44</f>
        <v>31.511152047180946</v>
      </c>
    </row>
    <row r="45" spans="1:11" x14ac:dyDescent="0.2">
      <c r="A45" s="61">
        <v>40</v>
      </c>
      <c r="C45" s="84">
        <v>95905</v>
      </c>
      <c r="D45" s="28">
        <f t="shared" si="0"/>
        <v>208</v>
      </c>
      <c r="E45" s="32">
        <f>SUMPRODUCT(D45:D$119*$A45:$A$119)/C45+0.5-$A45</f>
        <v>38.143072187269738</v>
      </c>
      <c r="F45" s="34">
        <f t="shared" si="1"/>
        <v>2.1688128877535061E-3</v>
      </c>
      <c r="G45" s="33"/>
      <c r="H45" s="41">
        <f>'HRQOL scores'!L$10</f>
        <v>0.84915402978711663</v>
      </c>
      <c r="I45" s="38">
        <f t="shared" si="4"/>
        <v>95801</v>
      </c>
      <c r="J45" s="38">
        <f t="shared" si="5"/>
        <v>81349.805207635567</v>
      </c>
      <c r="K45" s="41">
        <f>SUM(J45:J$119)/C45</f>
        <v>30.723908614663699</v>
      </c>
    </row>
    <row r="46" spans="1:11" x14ac:dyDescent="0.2">
      <c r="A46" s="61">
        <v>41</v>
      </c>
      <c r="C46" s="84">
        <v>95697</v>
      </c>
      <c r="D46" s="28">
        <f t="shared" si="0"/>
        <v>226</v>
      </c>
      <c r="E46" s="32">
        <f>SUMPRODUCT(D46:D$119*$A46:$A$119)/C46+0.5-$A46</f>
        <v>37.224890415792586</v>
      </c>
      <c r="F46" s="34">
        <f t="shared" si="1"/>
        <v>2.3616205314691162E-3</v>
      </c>
      <c r="G46" s="33"/>
      <c r="H46" s="41">
        <f>'HRQOL scores'!L$10</f>
        <v>0.84915402978711663</v>
      </c>
      <c r="I46" s="38">
        <f t="shared" si="4"/>
        <v>95584</v>
      </c>
      <c r="J46" s="38">
        <f t="shared" si="5"/>
        <v>81165.538783171753</v>
      </c>
      <c r="K46" s="41">
        <f>SUM(J46:J$119)/C46</f>
        <v>29.940610995973614</v>
      </c>
    </row>
    <row r="47" spans="1:11" x14ac:dyDescent="0.2">
      <c r="A47" s="61">
        <v>42</v>
      </c>
      <c r="C47" s="84">
        <v>95471</v>
      </c>
      <c r="D47" s="28">
        <f t="shared" si="0"/>
        <v>246</v>
      </c>
      <c r="E47" s="32">
        <f>SUMPRODUCT(D47:D$119*$A47:$A$119)/C47+0.5-$A47</f>
        <v>36.311825979827418</v>
      </c>
      <c r="F47" s="34">
        <f t="shared" si="1"/>
        <v>2.5766986833698192E-3</v>
      </c>
      <c r="G47" s="33"/>
      <c r="H47" s="41">
        <f>'HRQOL scores'!L$10</f>
        <v>0.84915402978711663</v>
      </c>
      <c r="I47" s="38">
        <f t="shared" si="4"/>
        <v>95348</v>
      </c>
      <c r="J47" s="38">
        <f t="shared" si="5"/>
        <v>80965.13843214199</v>
      </c>
      <c r="K47" s="41">
        <f>SUM(J47:J$119)/C47</f>
        <v>29.161327646075932</v>
      </c>
    </row>
    <row r="48" spans="1:11" x14ac:dyDescent="0.2">
      <c r="A48" s="61">
        <v>43</v>
      </c>
      <c r="C48" s="84">
        <v>95225</v>
      </c>
      <c r="D48" s="28">
        <f t="shared" si="0"/>
        <v>269</v>
      </c>
      <c r="E48" s="32">
        <f>SUMPRODUCT(D48:D$119*$A48:$A$119)/C48+0.5-$A48</f>
        <v>35.404340647100071</v>
      </c>
      <c r="F48" s="34">
        <f t="shared" si="1"/>
        <v>2.8248884221580466E-3</v>
      </c>
      <c r="G48" s="33"/>
      <c r="H48" s="41">
        <f>'HRQOL scores'!L$10</f>
        <v>0.84915402978711663</v>
      </c>
      <c r="I48" s="38">
        <f t="shared" si="4"/>
        <v>95090.5</v>
      </c>
      <c r="J48" s="38">
        <f t="shared" si="5"/>
        <v>80746.481269471813</v>
      </c>
      <c r="K48" s="41">
        <f>SUM(J48:J$119)/C48</f>
        <v>28.386410850788899</v>
      </c>
    </row>
    <row r="49" spans="1:11" x14ac:dyDescent="0.2">
      <c r="A49" s="61">
        <v>44</v>
      </c>
      <c r="C49" s="84">
        <v>94956</v>
      </c>
      <c r="D49" s="28">
        <f t="shared" si="0"/>
        <v>293</v>
      </c>
      <c r="E49" s="32">
        <f>SUMPRODUCT(D49:D$119*$A49:$A$119)/C49+0.5-$A49</f>
        <v>34.503220840390327</v>
      </c>
      <c r="F49" s="34">
        <f t="shared" si="1"/>
        <v>3.0856396646868024E-3</v>
      </c>
      <c r="G49" s="33"/>
      <c r="H49" s="41">
        <f>'HRQOL scores'!L$10</f>
        <v>0.84915402978711663</v>
      </c>
      <c r="I49" s="38">
        <f t="shared" si="4"/>
        <v>94809.5</v>
      </c>
      <c r="J49" s="38">
        <f t="shared" si="5"/>
        <v>80507.86898710164</v>
      </c>
      <c r="K49" s="41">
        <f>SUM(J49:J$119)/C49</f>
        <v>27.616469649068002</v>
      </c>
    </row>
    <row r="50" spans="1:11" x14ac:dyDescent="0.2">
      <c r="A50" s="61">
        <v>45</v>
      </c>
      <c r="C50" s="84">
        <v>94663</v>
      </c>
      <c r="D50" s="28">
        <f t="shared" si="0"/>
        <v>319</v>
      </c>
      <c r="E50" s="32">
        <f>SUMPRODUCT(D50:D$119*$A50:$A$119)/C50+0.5-$A50</f>
        <v>33.608467279930949</v>
      </c>
      <c r="F50" s="34">
        <f t="shared" si="1"/>
        <v>3.3698488321730769E-3</v>
      </c>
      <c r="G50" s="33"/>
      <c r="H50" s="41">
        <f>'HRQOL scores'!L$11</f>
        <v>0.82827344148851101</v>
      </c>
      <c r="I50" s="38">
        <f t="shared" si="4"/>
        <v>94503.5</v>
      </c>
      <c r="J50" s="38">
        <f t="shared" si="5"/>
        <v>78274.739177709504</v>
      </c>
      <c r="K50" s="41">
        <f>SUM(J50:J$119)/C50</f>
        <v>26.851479701782111</v>
      </c>
    </row>
    <row r="51" spans="1:11" x14ac:dyDescent="0.2">
      <c r="A51" s="61">
        <v>46</v>
      </c>
      <c r="C51" s="84">
        <v>94344</v>
      </c>
      <c r="D51" s="28">
        <f t="shared" si="0"/>
        <v>344</v>
      </c>
      <c r="E51" s="32">
        <f>SUMPRODUCT(D51:D$119*$A51:$A$119)/C51+0.5-$A51</f>
        <v>32.72041505681446</v>
      </c>
      <c r="F51" s="34">
        <f t="shared" si="1"/>
        <v>3.6462308148901891E-3</v>
      </c>
      <c r="G51" s="33"/>
      <c r="H51" s="41">
        <f>'HRQOL scores'!L$11</f>
        <v>0.82827344148851101</v>
      </c>
      <c r="I51" s="38">
        <f t="shared" si="4"/>
        <v>94172</v>
      </c>
      <c r="J51" s="38">
        <f t="shared" si="5"/>
        <v>78000.166531856055</v>
      </c>
      <c r="K51" s="41">
        <f>SUM(J51:J$119)/C51</f>
        <v>26.112597344103392</v>
      </c>
    </row>
    <row r="52" spans="1:11" x14ac:dyDescent="0.2">
      <c r="A52" s="61">
        <v>47</v>
      </c>
      <c r="C52" s="84">
        <v>94000</v>
      </c>
      <c r="D52" s="28">
        <f t="shared" si="0"/>
        <v>373</v>
      </c>
      <c r="E52" s="32">
        <f>SUMPRODUCT(D52:D$119*$A52:$A$119)/C52+0.5-$A52</f>
        <v>31.83832806510749</v>
      </c>
      <c r="F52" s="34">
        <f t="shared" si="1"/>
        <v>3.9680851063829785E-3</v>
      </c>
      <c r="G52" s="33"/>
      <c r="H52" s="41">
        <f>'HRQOL scores'!L$11</f>
        <v>0.82827344148851101</v>
      </c>
      <c r="I52" s="38">
        <f t="shared" si="4"/>
        <v>93813.5</v>
      </c>
      <c r="J52" s="38">
        <f t="shared" si="5"/>
        <v>77703.230503082421</v>
      </c>
      <c r="K52" s="41">
        <f>SUM(J52:J$119)/C52</f>
        <v>25.378369332981215</v>
      </c>
    </row>
    <row r="53" spans="1:11" x14ac:dyDescent="0.2">
      <c r="A53" s="61">
        <v>48</v>
      </c>
      <c r="C53" s="84">
        <v>93627</v>
      </c>
      <c r="D53" s="28">
        <f t="shared" si="0"/>
        <v>403</v>
      </c>
      <c r="E53" s="32">
        <f>SUMPRODUCT(D53:D$119*$A53:$A$119)/C53+0.5-$A53</f>
        <v>30.963176627683296</v>
      </c>
      <c r="F53" s="34">
        <f t="shared" si="1"/>
        <v>4.304313926538285E-3</v>
      </c>
      <c r="G53" s="33"/>
      <c r="H53" s="41">
        <f>'HRQOL scores'!L$11</f>
        <v>0.82827344148851101</v>
      </c>
      <c r="I53" s="38">
        <f t="shared" si="4"/>
        <v>93425.5</v>
      </c>
      <c r="J53" s="38">
        <f t="shared" si="5"/>
        <v>77381.860407784887</v>
      </c>
      <c r="K53" s="41">
        <f>SUM(J53:J$119)/C53</f>
        <v>24.649550736402443</v>
      </c>
    </row>
    <row r="54" spans="1:11" x14ac:dyDescent="0.2">
      <c r="A54" s="61">
        <v>49</v>
      </c>
      <c r="C54" s="84">
        <v>93224</v>
      </c>
      <c r="D54" s="28">
        <f t="shared" si="0"/>
        <v>439</v>
      </c>
      <c r="E54" s="32">
        <f>SUMPRODUCT(D54:D$119*$A54:$A$119)/C54+0.5-$A54</f>
        <v>30.094866537802531</v>
      </c>
      <c r="F54" s="34">
        <f t="shared" si="1"/>
        <v>4.709087788552304E-3</v>
      </c>
      <c r="G54" s="33"/>
      <c r="H54" s="41">
        <f>'HRQOL scores'!L$11</f>
        <v>0.82827344148851101</v>
      </c>
      <c r="I54" s="38">
        <f t="shared" si="4"/>
        <v>93004.5</v>
      </c>
      <c r="J54" s="38">
        <f t="shared" si="5"/>
        <v>77033.157288918228</v>
      </c>
      <c r="K54" s="41">
        <f>SUM(J54:J$119)/C54</f>
        <v>23.926045078406496</v>
      </c>
    </row>
    <row r="55" spans="1:11" x14ac:dyDescent="0.2">
      <c r="A55" s="61">
        <v>50</v>
      </c>
      <c r="C55" s="84">
        <v>92785</v>
      </c>
      <c r="D55" s="28">
        <f t="shared" si="0"/>
        <v>476</v>
      </c>
      <c r="E55" s="32">
        <f>SUMPRODUCT(D55:D$119*$A55:$A$119)/C55+0.5-$A55</f>
        <v>29.234890748721284</v>
      </c>
      <c r="F55" s="34">
        <f t="shared" si="1"/>
        <v>5.1301395699735949E-3</v>
      </c>
      <c r="G55" s="33"/>
      <c r="H55" s="41">
        <f>'HRQOL scores'!L$11</f>
        <v>0.82827344148851101</v>
      </c>
      <c r="I55" s="38">
        <f t="shared" si="4"/>
        <v>92547</v>
      </c>
      <c r="J55" s="38">
        <f t="shared" si="5"/>
        <v>76654.222189437234</v>
      </c>
      <c r="K55" s="41">
        <f>SUM(J55:J$119)/C55</f>
        <v>23.209015132838807</v>
      </c>
    </row>
    <row r="56" spans="1:11" x14ac:dyDescent="0.2">
      <c r="A56" s="61">
        <v>51</v>
      </c>
      <c r="C56" s="84">
        <v>92309</v>
      </c>
      <c r="D56" s="28">
        <f t="shared" si="0"/>
        <v>516</v>
      </c>
      <c r="E56" s="32">
        <f>SUMPRODUCT(D56:D$119*$A56:$A$119)/C56+0.5-$A56</f>
        <v>28.383064902881671</v>
      </c>
      <c r="F56" s="34">
        <f t="shared" si="1"/>
        <v>5.589920809455199E-3</v>
      </c>
      <c r="G56" s="33"/>
      <c r="H56" s="41">
        <f>'HRQOL scores'!L$11</f>
        <v>0.82827344148851101</v>
      </c>
      <c r="I56" s="38">
        <f t="shared" si="4"/>
        <v>92051</v>
      </c>
      <c r="J56" s="38">
        <f t="shared" si="5"/>
        <v>76243.398562458926</v>
      </c>
      <c r="K56" s="41">
        <f>SUM(J56:J$119)/C56</f>
        <v>22.498285615823065</v>
      </c>
    </row>
    <row r="57" spans="1:11" x14ac:dyDescent="0.2">
      <c r="A57" s="61">
        <v>52</v>
      </c>
      <c r="C57" s="84">
        <v>91793</v>
      </c>
      <c r="D57" s="28">
        <f t="shared" si="0"/>
        <v>556</v>
      </c>
      <c r="E57" s="32">
        <f>SUMPRODUCT(D57:D$119*$A57:$A$119)/C57+0.5-$A57</f>
        <v>27.539805193425465</v>
      </c>
      <c r="F57" s="34">
        <f t="shared" si="1"/>
        <v>6.0571067510594486E-3</v>
      </c>
      <c r="G57" s="33"/>
      <c r="H57" s="41">
        <f>'HRQOL scores'!L$11</f>
        <v>0.82827344148851101</v>
      </c>
      <c r="I57" s="38">
        <f t="shared" si="4"/>
        <v>91515</v>
      </c>
      <c r="J57" s="38">
        <f t="shared" si="5"/>
        <v>75799.443997821087</v>
      </c>
      <c r="K57" s="41">
        <f>SUM(J57:J$119)/C57</f>
        <v>21.794154765053459</v>
      </c>
    </row>
    <row r="58" spans="1:11" x14ac:dyDescent="0.2">
      <c r="A58" s="61">
        <v>53</v>
      </c>
      <c r="C58" s="84">
        <v>91237</v>
      </c>
      <c r="D58" s="28">
        <f t="shared" si="0"/>
        <v>593</v>
      </c>
      <c r="E58" s="32">
        <f>SUMPRODUCT(D58:D$119*$A58:$A$119)/C58+0.5-$A58</f>
        <v>26.70458627662137</v>
      </c>
      <c r="F58" s="34">
        <f t="shared" si="1"/>
        <v>6.4995561011431764E-3</v>
      </c>
      <c r="G58" s="33"/>
      <c r="H58" s="41">
        <f>'HRQOL scores'!L$11</f>
        <v>0.82827344148851101</v>
      </c>
      <c r="I58" s="38">
        <f t="shared" si="4"/>
        <v>90940.5</v>
      </c>
      <c r="J58" s="38">
        <f t="shared" si="5"/>
        <v>75323.600905685933</v>
      </c>
      <c r="K58" s="41">
        <f>SUM(J58:J$119)/C58</f>
        <v>21.096171557051758</v>
      </c>
    </row>
    <row r="59" spans="1:11" x14ac:dyDescent="0.2">
      <c r="A59" s="61">
        <v>54</v>
      </c>
      <c r="C59" s="84">
        <v>90644</v>
      </c>
      <c r="D59" s="28">
        <f t="shared" si="0"/>
        <v>632</v>
      </c>
      <c r="E59" s="32">
        <f>SUMPRODUCT(D59:D$119*$A59:$A$119)/C59+0.5-$A59</f>
        <v>25.876018689820654</v>
      </c>
      <c r="F59" s="34">
        <f t="shared" si="1"/>
        <v>6.972331318123649E-3</v>
      </c>
      <c r="G59" s="33"/>
      <c r="H59" s="41">
        <f>'HRQOL scores'!L$11</f>
        <v>0.82827344148851101</v>
      </c>
      <c r="I59" s="38">
        <f t="shared" si="4"/>
        <v>90328</v>
      </c>
      <c r="J59" s="38">
        <f t="shared" si="5"/>
        <v>74816.283422774228</v>
      </c>
      <c r="K59" s="41">
        <f>SUM(J59:J$119)/C59</f>
        <v>20.40320157368436</v>
      </c>
    </row>
    <row r="60" spans="1:11" x14ac:dyDescent="0.2">
      <c r="A60" s="61">
        <v>55</v>
      </c>
      <c r="C60" s="84">
        <v>90012</v>
      </c>
      <c r="D60" s="28">
        <f t="shared" si="0"/>
        <v>671</v>
      </c>
      <c r="E60" s="32">
        <f>SUMPRODUCT(D60:D$119*$A60:$A$119)/C60+0.5-$A60</f>
        <v>25.054190975871037</v>
      </c>
      <c r="F60" s="34">
        <f t="shared" si="1"/>
        <v>7.4545616140070216E-3</v>
      </c>
      <c r="G60" s="33"/>
      <c r="H60" s="41">
        <f>'HRQOL scores'!L$12</f>
        <v>0.8199115409868718</v>
      </c>
      <c r="I60" s="38">
        <f t="shared" si="4"/>
        <v>89676.5</v>
      </c>
      <c r="J60" s="38">
        <f t="shared" si="5"/>
        <v>73526.797305309214</v>
      </c>
      <c r="K60" s="41">
        <f>SUM(J60:J$119)/C60</f>
        <v>19.715277074415312</v>
      </c>
    </row>
    <row r="61" spans="1:11" x14ac:dyDescent="0.2">
      <c r="A61" s="61">
        <v>56</v>
      </c>
      <c r="C61" s="84">
        <v>89341</v>
      </c>
      <c r="D61" s="28">
        <f t="shared" si="0"/>
        <v>714</v>
      </c>
      <c r="E61" s="32">
        <f>SUMPRODUCT(D61:D$119*$A61:$A$119)/C61+0.5-$A61</f>
        <v>24.238606441836382</v>
      </c>
      <c r="F61" s="34">
        <f t="shared" si="1"/>
        <v>7.9918514455848931E-3</v>
      </c>
      <c r="G61" s="33"/>
      <c r="H61" s="41">
        <f>'HRQOL scores'!L$12</f>
        <v>0.8199115409868718</v>
      </c>
      <c r="I61" s="38">
        <f t="shared" si="4"/>
        <v>88984</v>
      </c>
      <c r="J61" s="38">
        <f t="shared" si="5"/>
        <v>72959.008563175797</v>
      </c>
      <c r="K61" s="41">
        <f>SUM(J61:J$119)/C61</f>
        <v>19.040359104072731</v>
      </c>
    </row>
    <row r="62" spans="1:11" x14ac:dyDescent="0.2">
      <c r="A62" s="61">
        <v>57</v>
      </c>
      <c r="C62" s="84">
        <v>88627</v>
      </c>
      <c r="D62" s="28">
        <f t="shared" si="0"/>
        <v>760</v>
      </c>
      <c r="E62" s="32">
        <f>SUMPRODUCT(D62:D$119*$A62:$A$119)/C62+0.5-$A62</f>
        <v>23.429850250150679</v>
      </c>
      <c r="F62" s="34">
        <f t="shared" si="1"/>
        <v>8.5752648741354211E-3</v>
      </c>
      <c r="G62" s="33"/>
      <c r="H62" s="41">
        <f>'HRQOL scores'!L$12</f>
        <v>0.8199115409868718</v>
      </c>
      <c r="I62" s="38">
        <f t="shared" si="4"/>
        <v>88247</v>
      </c>
      <c r="J62" s="38">
        <f t="shared" si="5"/>
        <v>72354.733757468479</v>
      </c>
      <c r="K62" s="41">
        <f>SUM(J62:J$119)/C62</f>
        <v>18.370538483236327</v>
      </c>
    </row>
    <row r="63" spans="1:11" x14ac:dyDescent="0.2">
      <c r="A63" s="61">
        <v>58</v>
      </c>
      <c r="C63" s="84">
        <v>87867</v>
      </c>
      <c r="D63" s="28">
        <f t="shared" si="0"/>
        <v>811</v>
      </c>
      <c r="E63" s="32">
        <f>SUMPRODUCT(D63:D$119*$A63:$A$119)/C63+0.5-$A63</f>
        <v>22.628180524202534</v>
      </c>
      <c r="F63" s="34">
        <f t="shared" si="1"/>
        <v>9.2298587638134904E-3</v>
      </c>
      <c r="G63" s="33"/>
      <c r="H63" s="41">
        <f>'HRQOL scores'!L$12</f>
        <v>0.8199115409868718</v>
      </c>
      <c r="I63" s="38">
        <f t="shared" si="4"/>
        <v>87461.5</v>
      </c>
      <c r="J63" s="38">
        <f t="shared" si="5"/>
        <v>71710.693242023292</v>
      </c>
      <c r="K63" s="41">
        <f>SUM(J63:J$119)/C63</f>
        <v>17.705975854374426</v>
      </c>
    </row>
    <row r="64" spans="1:11" x14ac:dyDescent="0.2">
      <c r="A64" s="61">
        <v>59</v>
      </c>
      <c r="C64" s="84">
        <v>87056</v>
      </c>
      <c r="D64" s="28">
        <f t="shared" si="0"/>
        <v>868</v>
      </c>
      <c r="E64" s="32">
        <f>SUMPRODUCT(D64:D$119*$A64:$A$119)/C64+0.5-$A64</f>
        <v>21.83432317267166</v>
      </c>
      <c r="F64" s="34">
        <f t="shared" si="1"/>
        <v>9.9705936408748391E-3</v>
      </c>
      <c r="G64" s="33"/>
      <c r="H64" s="41">
        <f>'HRQOL scores'!L$12</f>
        <v>0.8199115409868718</v>
      </c>
      <c r="I64" s="38">
        <f t="shared" si="4"/>
        <v>86622</v>
      </c>
      <c r="J64" s="38">
        <f t="shared" si="5"/>
        <v>71022.377503364813</v>
      </c>
      <c r="K64" s="41">
        <f>SUM(J64:J$119)/C64</f>
        <v>17.047191315409556</v>
      </c>
    </row>
    <row r="65" spans="1:11" x14ac:dyDescent="0.2">
      <c r="A65" s="61">
        <v>60</v>
      </c>
      <c r="C65" s="84">
        <v>86188</v>
      </c>
      <c r="D65" s="28">
        <f t="shared" si="0"/>
        <v>929</v>
      </c>
      <c r="E65" s="32">
        <f>SUMPRODUCT(D65:D$119*$A65:$A$119)/C65+0.5-$A65</f>
        <v>21.049181302734766</v>
      </c>
      <c r="F65" s="34">
        <f t="shared" si="1"/>
        <v>1.0778762704784889E-2</v>
      </c>
      <c r="G65" s="33"/>
      <c r="H65" s="41">
        <f>'HRQOL scores'!L$12</f>
        <v>0.8199115409868718</v>
      </c>
      <c r="I65" s="38">
        <f t="shared" si="4"/>
        <v>85723.5</v>
      </c>
      <c r="J65" s="38">
        <f t="shared" si="5"/>
        <v>70285.68698378811</v>
      </c>
      <c r="K65" s="41">
        <f>SUM(J65:J$119)/C65</f>
        <v>16.394833499453863</v>
      </c>
    </row>
    <row r="66" spans="1:11" x14ac:dyDescent="0.2">
      <c r="A66" s="61">
        <v>61</v>
      </c>
      <c r="C66" s="84">
        <v>85259</v>
      </c>
      <c r="D66" s="28">
        <f t="shared" si="0"/>
        <v>994</v>
      </c>
      <c r="E66" s="32">
        <f>SUMPRODUCT(D66:D$119*$A66:$A$119)/C66+0.5-$A66</f>
        <v>20.273089505156094</v>
      </c>
      <c r="F66" s="34">
        <f t="shared" si="1"/>
        <v>1.1658593227694436E-2</v>
      </c>
      <c r="G66" s="33"/>
      <c r="H66" s="41">
        <f>'HRQOL scores'!L$12</f>
        <v>0.8199115409868718</v>
      </c>
      <c r="I66" s="38">
        <f t="shared" si="4"/>
        <v>84762</v>
      </c>
      <c r="J66" s="38">
        <f t="shared" si="5"/>
        <v>69497.34203712923</v>
      </c>
      <c r="K66" s="41">
        <f>SUM(J66:J$119)/C66</f>
        <v>15.749096548952499</v>
      </c>
    </row>
    <row r="67" spans="1:11" x14ac:dyDescent="0.2">
      <c r="A67" s="61">
        <v>62</v>
      </c>
      <c r="C67" s="84">
        <v>84265</v>
      </c>
      <c r="D67" s="28">
        <f t="shared" si="0"/>
        <v>1063</v>
      </c>
      <c r="E67" s="32">
        <f>SUMPRODUCT(D67:D$119*$A67:$A$119)/C67+0.5-$A67</f>
        <v>19.506335229574603</v>
      </c>
      <c r="F67" s="34">
        <f t="shared" si="1"/>
        <v>1.2614964694713108E-2</v>
      </c>
      <c r="G67" s="33"/>
      <c r="H67" s="41">
        <f>'HRQOL scores'!L$12</f>
        <v>0.8199115409868718</v>
      </c>
      <c r="I67" s="38">
        <f t="shared" si="4"/>
        <v>83733.5</v>
      </c>
      <c r="J67" s="38">
        <f t="shared" si="5"/>
        <v>68654.063017224224</v>
      </c>
      <c r="K67" s="41">
        <f>SUM(J67:J$119)/C67</f>
        <v>15.110127343855835</v>
      </c>
    </row>
    <row r="68" spans="1:11" x14ac:dyDescent="0.2">
      <c r="A68" s="61">
        <v>63</v>
      </c>
      <c r="C68" s="84">
        <v>83202</v>
      </c>
      <c r="D68" s="28">
        <f t="shared" si="0"/>
        <v>1136</v>
      </c>
      <c r="E68" s="32">
        <f>SUMPRODUCT(D68:D$119*$A68:$A$119)/C68+0.5-$A68</f>
        <v>18.749162737916208</v>
      </c>
      <c r="F68" s="34">
        <f t="shared" si="1"/>
        <v>1.3653517944280186E-2</v>
      </c>
      <c r="G68" s="33"/>
      <c r="H68" s="41">
        <f>'HRQOL scores'!L$12</f>
        <v>0.8199115409868718</v>
      </c>
      <c r="I68" s="38">
        <f t="shared" si="4"/>
        <v>82634</v>
      </c>
      <c r="J68" s="38">
        <f t="shared" si="5"/>
        <v>67752.570277909166</v>
      </c>
      <c r="K68" s="41">
        <f>SUM(J68:J$119)/C68</f>
        <v>14.478027182192587</v>
      </c>
    </row>
    <row r="69" spans="1:11" x14ac:dyDescent="0.2">
      <c r="A69" s="61">
        <v>64</v>
      </c>
      <c r="C69" s="84">
        <v>82066</v>
      </c>
      <c r="D69" s="28">
        <f t="shared" ref="D69:D119" si="6">C69-C70</f>
        <v>1214</v>
      </c>
      <c r="E69" s="32">
        <f>SUMPRODUCT(D69:D$119*$A69:$A$119)/C69+0.5-$A69</f>
        <v>18.001777083324441</v>
      </c>
      <c r="F69" s="34">
        <f t="shared" ref="F69:F116" si="7">D69/C69</f>
        <v>1.4792971510735262E-2</v>
      </c>
      <c r="G69" s="33"/>
      <c r="H69" s="41">
        <f>'HRQOL scores'!L$12</f>
        <v>0.8199115409868718</v>
      </c>
      <c r="I69" s="38">
        <f t="shared" ref="I69:I100" si="8">(D69*0.5+C70)</f>
        <v>81459</v>
      </c>
      <c r="J69" s="38">
        <f t="shared" ref="J69:J100" si="9">I69*H69</f>
        <v>66789.174217249587</v>
      </c>
      <c r="K69" s="41">
        <f>SUM(J69:J$119)/C69</f>
        <v>13.85285315885846</v>
      </c>
    </row>
    <row r="70" spans="1:11" x14ac:dyDescent="0.2">
      <c r="A70" s="61">
        <v>65</v>
      </c>
      <c r="C70" s="84">
        <v>80852</v>
      </c>
      <c r="D70" s="28">
        <f t="shared" si="6"/>
        <v>1303</v>
      </c>
      <c r="E70" s="32">
        <f>SUMPRODUCT(D70:D$119*$A70:$A$119)/C70+0.5-$A70</f>
        <v>17.264567829121162</v>
      </c>
      <c r="F70" s="34">
        <f t="shared" si="7"/>
        <v>1.6115866026814425E-2</v>
      </c>
      <c r="G70" s="33"/>
      <c r="H70" s="41">
        <f>'HRQOL scores'!L$13</f>
        <v>0.80358291298340001</v>
      </c>
      <c r="I70" s="38">
        <f t="shared" si="8"/>
        <v>80200.5</v>
      </c>
      <c r="J70" s="38">
        <f t="shared" si="9"/>
        <v>64447.751412725171</v>
      </c>
      <c r="K70" s="41">
        <f>SUM(J70:J$119)/C70</f>
        <v>13.234787922594725</v>
      </c>
    </row>
    <row r="71" spans="1:11" x14ac:dyDescent="0.2">
      <c r="A71" s="61">
        <v>66</v>
      </c>
      <c r="C71" s="84">
        <v>79549</v>
      </c>
      <c r="D71" s="28">
        <f t="shared" si="6"/>
        <v>1394</v>
      </c>
      <c r="E71" s="32">
        <f>SUMPRODUCT(D71:D$119*$A71:$A$119)/C71+0.5-$A71</f>
        <v>16.539168790558065</v>
      </c>
      <c r="F71" s="34">
        <f t="shared" si="7"/>
        <v>1.7523790368200731E-2</v>
      </c>
      <c r="G71" s="33"/>
      <c r="H71" s="41">
        <f>'HRQOL scores'!L$13</f>
        <v>0.80358291298340001</v>
      </c>
      <c r="I71" s="38">
        <f t="shared" si="8"/>
        <v>78852</v>
      </c>
      <c r="J71" s="38">
        <f t="shared" si="9"/>
        <v>63364.119854567056</v>
      </c>
      <c r="K71" s="41">
        <f>SUM(J71:J$119)/C71</f>
        <v>12.641407455843614</v>
      </c>
    </row>
    <row r="72" spans="1:11" x14ac:dyDescent="0.2">
      <c r="A72" s="61">
        <v>67</v>
      </c>
      <c r="C72" s="84">
        <v>78155</v>
      </c>
      <c r="D72" s="28">
        <f t="shared" si="6"/>
        <v>1489</v>
      </c>
      <c r="E72" s="32">
        <f>SUMPRODUCT(D72:D$119*$A72:$A$119)/C72+0.5-$A72</f>
        <v>15.825249032308918</v>
      </c>
      <c r="F72" s="34">
        <f t="shared" si="7"/>
        <v>1.9051884076514619E-2</v>
      </c>
      <c r="G72" s="33"/>
      <c r="H72" s="41">
        <f>'HRQOL scores'!L$13</f>
        <v>0.80358291298340001</v>
      </c>
      <c r="I72" s="38">
        <f t="shared" si="8"/>
        <v>77410.5</v>
      </c>
      <c r="J72" s="38">
        <f t="shared" si="9"/>
        <v>62205.755085501485</v>
      </c>
      <c r="K72" s="41">
        <f>SUM(J72:J$119)/C72</f>
        <v>12.056134627987161</v>
      </c>
    </row>
    <row r="73" spans="1:11" x14ac:dyDescent="0.2">
      <c r="A73" s="61">
        <v>68</v>
      </c>
      <c r="C73" s="84">
        <v>76666</v>
      </c>
      <c r="D73" s="28">
        <f t="shared" si="6"/>
        <v>1587</v>
      </c>
      <c r="E73" s="32">
        <f>SUMPRODUCT(D73:D$119*$A73:$A$119)/C73+0.5-$A73</f>
        <v>15.122894609345778</v>
      </c>
      <c r="F73" s="34">
        <f t="shared" si="7"/>
        <v>2.0700180001565233E-2</v>
      </c>
      <c r="G73" s="33"/>
      <c r="H73" s="41">
        <f>'HRQOL scores'!L$13</f>
        <v>0.80358291298340001</v>
      </c>
      <c r="I73" s="38">
        <f t="shared" si="8"/>
        <v>75872.5</v>
      </c>
      <c r="J73" s="38">
        <f t="shared" si="9"/>
        <v>60969.84456533302</v>
      </c>
      <c r="K73" s="41">
        <f>SUM(J73:J$119)/C73</f>
        <v>11.478901296074337</v>
      </c>
    </row>
    <row r="74" spans="1:11" x14ac:dyDescent="0.2">
      <c r="A74" s="61">
        <v>69</v>
      </c>
      <c r="C74" s="84">
        <v>75079</v>
      </c>
      <c r="D74" s="28">
        <f t="shared" si="6"/>
        <v>1689</v>
      </c>
      <c r="E74" s="32">
        <f>SUMPRODUCT(D74:D$119*$A74:$A$119)/C74+0.5-$A74</f>
        <v>14.431989479349809</v>
      </c>
      <c r="F74" s="34">
        <f t="shared" si="7"/>
        <v>2.2496303893232462E-2</v>
      </c>
      <c r="G74" s="33"/>
      <c r="H74" s="41">
        <f>'HRQOL scores'!L$13</f>
        <v>0.80358291298340001</v>
      </c>
      <c r="I74" s="38">
        <f t="shared" si="8"/>
        <v>74234.5</v>
      </c>
      <c r="J74" s="38">
        <f t="shared" si="9"/>
        <v>59653.575753866207</v>
      </c>
      <c r="K74" s="41">
        <f>SUM(J74:J$119)/C74</f>
        <v>10.909463394551102</v>
      </c>
    </row>
    <row r="75" spans="1:11" x14ac:dyDescent="0.2">
      <c r="A75" s="61">
        <v>70</v>
      </c>
      <c r="C75" s="84">
        <v>73390</v>
      </c>
      <c r="D75" s="28">
        <f t="shared" si="6"/>
        <v>1800</v>
      </c>
      <c r="E75" s="32">
        <f>SUMPRODUCT(D75:D$119*$A75:$A$119)/C75+0.5-$A75</f>
        <v>13.752620767408416</v>
      </c>
      <c r="F75" s="34">
        <f t="shared" si="7"/>
        <v>2.4526502248262708E-2</v>
      </c>
      <c r="G75" s="33"/>
      <c r="H75" s="41">
        <f>'HRQOL scores'!L$13</f>
        <v>0.80358291298340001</v>
      </c>
      <c r="I75" s="38">
        <f t="shared" si="8"/>
        <v>72490</v>
      </c>
      <c r="J75" s="38">
        <f t="shared" si="9"/>
        <v>58251.725362166668</v>
      </c>
      <c r="K75" s="41">
        <f>SUM(J75:J$119)/C75</f>
        <v>10.347704407216733</v>
      </c>
    </row>
    <row r="76" spans="1:11" x14ac:dyDescent="0.2">
      <c r="A76" s="61">
        <v>71</v>
      </c>
      <c r="C76" s="84">
        <v>71590</v>
      </c>
      <c r="D76" s="28">
        <f t="shared" si="6"/>
        <v>1926</v>
      </c>
      <c r="E76" s="32">
        <f>SUMPRODUCT(D76:D$119*$A76:$A$119)/C76+0.5-$A76</f>
        <v>13.085833749407797</v>
      </c>
      <c r="F76" s="34">
        <f t="shared" si="7"/>
        <v>2.6903198770778042E-2</v>
      </c>
      <c r="G76" s="33"/>
      <c r="H76" s="41">
        <f>'HRQOL scores'!L$13</f>
        <v>0.80358291298340001</v>
      </c>
      <c r="I76" s="38">
        <f t="shared" si="8"/>
        <v>70627</v>
      </c>
      <c r="J76" s="38">
        <f t="shared" si="9"/>
        <v>56754.650395278593</v>
      </c>
      <c r="K76" s="41">
        <f>SUM(J76:J$119)/C76</f>
        <v>9.7941933382241846</v>
      </c>
    </row>
    <row r="77" spans="1:11" x14ac:dyDescent="0.2">
      <c r="A77" s="61">
        <v>72</v>
      </c>
      <c r="C77" s="84">
        <v>69664</v>
      </c>
      <c r="D77" s="28">
        <f t="shared" si="6"/>
        <v>2068</v>
      </c>
      <c r="E77" s="32">
        <f>SUMPRODUCT(D77:D$119*$A77:$A$119)/C77+0.5-$A77</f>
        <v>12.433794185233467</v>
      </c>
      <c r="F77" s="34">
        <f t="shared" si="7"/>
        <v>2.9685346807533302E-2</v>
      </c>
      <c r="G77" s="33"/>
      <c r="H77" s="41">
        <f>'HRQOL scores'!L$13</f>
        <v>0.80358291298340001</v>
      </c>
      <c r="I77" s="38">
        <f t="shared" si="8"/>
        <v>68630</v>
      </c>
      <c r="J77" s="38">
        <f t="shared" si="9"/>
        <v>55149.895318050745</v>
      </c>
      <c r="K77" s="41">
        <f>SUM(J77:J$119)/C77</f>
        <v>9.2502820780918515</v>
      </c>
    </row>
    <row r="78" spans="1:11" x14ac:dyDescent="0.2">
      <c r="A78" s="61">
        <v>73</v>
      </c>
      <c r="C78" s="84">
        <v>67596</v>
      </c>
      <c r="D78" s="28">
        <f t="shared" si="6"/>
        <v>2222</v>
      </c>
      <c r="E78" s="32">
        <f>SUMPRODUCT(D78:D$119*$A78:$A$119)/C78+0.5-$A78</f>
        <v>11.798891030831768</v>
      </c>
      <c r="F78" s="34">
        <f t="shared" si="7"/>
        <v>3.2871767560210666E-2</v>
      </c>
      <c r="G78" s="33"/>
      <c r="H78" s="41">
        <f>'HRQOL scores'!L$13</f>
        <v>0.80358291298340001</v>
      </c>
      <c r="I78" s="38">
        <f t="shared" si="8"/>
        <v>66485</v>
      </c>
      <c r="J78" s="38">
        <f t="shared" si="9"/>
        <v>53426.209969701347</v>
      </c>
      <c r="K78" s="41">
        <f>SUM(J78:J$119)/C78</f>
        <v>8.7174056951615508</v>
      </c>
    </row>
    <row r="79" spans="1:11" x14ac:dyDescent="0.2">
      <c r="A79" s="61">
        <v>74</v>
      </c>
      <c r="C79" s="84">
        <v>65374</v>
      </c>
      <c r="D79" s="28">
        <f t="shared" si="6"/>
        <v>2383</v>
      </c>
      <c r="E79" s="32">
        <f>SUMPRODUCT(D79:D$119*$A79:$A$119)/C79+0.5-$A79</f>
        <v>11.182929576285744</v>
      </c>
      <c r="F79" s="34">
        <f t="shared" si="7"/>
        <v>3.6451800409948908E-2</v>
      </c>
      <c r="G79" s="33"/>
      <c r="H79" s="41">
        <f>'HRQOL scores'!L$13</f>
        <v>0.80358291298340001</v>
      </c>
      <c r="I79" s="38">
        <f t="shared" si="8"/>
        <v>64182.5</v>
      </c>
      <c r="J79" s="38">
        <f t="shared" si="9"/>
        <v>51575.960312557072</v>
      </c>
      <c r="K79" s="41">
        <f>SUM(J79:J$119)/C79</f>
        <v>8.1964625906390722</v>
      </c>
    </row>
    <row r="80" spans="1:11" x14ac:dyDescent="0.2">
      <c r="A80" s="61">
        <v>75</v>
      </c>
      <c r="C80" s="84">
        <v>62991</v>
      </c>
      <c r="D80" s="28">
        <f t="shared" si="6"/>
        <v>2546</v>
      </c>
      <c r="E80" s="32">
        <f>SUMPRODUCT(D80:D$119*$A80:$A$119)/C80+0.5-$A80</f>
        <v>10.587073361592985</v>
      </c>
      <c r="F80" s="34">
        <f t="shared" si="7"/>
        <v>4.0418472480195582E-2</v>
      </c>
      <c r="G80" s="33"/>
      <c r="H80" s="41">
        <f>'HRQOL scores'!L$14</f>
        <v>0.75567762387516002</v>
      </c>
      <c r="I80" s="38">
        <f t="shared" si="8"/>
        <v>61718</v>
      </c>
      <c r="J80" s="38">
        <f t="shared" si="9"/>
        <v>46638.911590327123</v>
      </c>
      <c r="K80" s="41">
        <f>SUM(J80:J$119)/C80</f>
        <v>7.6877583319503033</v>
      </c>
    </row>
    <row r="81" spans="1:11" x14ac:dyDescent="0.2">
      <c r="A81" s="61">
        <v>76</v>
      </c>
      <c r="C81" s="84">
        <v>60445</v>
      </c>
      <c r="D81" s="28">
        <f t="shared" si="6"/>
        <v>2700</v>
      </c>
      <c r="E81" s="32">
        <f>SUMPRODUCT(D81:D$119*$A81:$A$119)/C81+0.5-$A81</f>
        <v>10.01195033700229</v>
      </c>
      <c r="F81" s="34">
        <f t="shared" si="7"/>
        <v>4.4668707089089252E-2</v>
      </c>
      <c r="G81" s="33"/>
      <c r="H81" s="41">
        <f>'HRQOL scores'!L$14</f>
        <v>0.75567762387516002</v>
      </c>
      <c r="I81" s="38">
        <f t="shared" si="8"/>
        <v>59095</v>
      </c>
      <c r="J81" s="38">
        <f t="shared" si="9"/>
        <v>44656.769182902579</v>
      </c>
      <c r="K81" s="41">
        <f>SUM(J81:J$119)/C81</f>
        <v>7.2399813631823049</v>
      </c>
    </row>
    <row r="82" spans="1:11" x14ac:dyDescent="0.2">
      <c r="A82" s="61">
        <v>77</v>
      </c>
      <c r="C82" s="84">
        <v>57745</v>
      </c>
      <c r="D82" s="28">
        <f t="shared" si="6"/>
        <v>2850</v>
      </c>
      <c r="E82" s="32">
        <f>SUMPRODUCT(D82:D$119*$A82:$A$119)/C82+0.5-$A82</f>
        <v>9.4567034049719183</v>
      </c>
      <c r="F82" s="34">
        <f t="shared" si="7"/>
        <v>4.9354922504112914E-2</v>
      </c>
      <c r="G82" s="33"/>
      <c r="H82" s="41">
        <f>'HRQOL scores'!L$14</f>
        <v>0.75567762387516002</v>
      </c>
      <c r="I82" s="38">
        <f t="shared" si="8"/>
        <v>56320</v>
      </c>
      <c r="J82" s="38">
        <f t="shared" si="9"/>
        <v>42559.763776649015</v>
      </c>
      <c r="K82" s="41">
        <f>SUM(J82:J$119)/C82</f>
        <v>6.8051589629344855</v>
      </c>
    </row>
    <row r="83" spans="1:11" x14ac:dyDescent="0.2">
      <c r="A83" s="61">
        <v>78</v>
      </c>
      <c r="C83" s="84">
        <v>54895</v>
      </c>
      <c r="D83" s="28">
        <f t="shared" si="6"/>
        <v>2990</v>
      </c>
      <c r="E83" s="32">
        <f>SUMPRODUCT(D83:D$119*$A83:$A$119)/C83+0.5-$A83</f>
        <v>8.9217112327188914</v>
      </c>
      <c r="F83" s="34">
        <f t="shared" si="7"/>
        <v>5.4467620001821662E-2</v>
      </c>
      <c r="G83" s="33"/>
      <c r="H83" s="41">
        <f>'HRQOL scores'!L$14</f>
        <v>0.75567762387516002</v>
      </c>
      <c r="I83" s="38">
        <f t="shared" si="8"/>
        <v>53400</v>
      </c>
      <c r="J83" s="38">
        <f t="shared" si="9"/>
        <v>40353.185114933542</v>
      </c>
      <c r="K83" s="41">
        <f>SUM(J83:J$119)/C83</f>
        <v>6.3831704260497828</v>
      </c>
    </row>
    <row r="84" spans="1:11" x14ac:dyDescent="0.2">
      <c r="A84" s="61">
        <v>79</v>
      </c>
      <c r="C84" s="84">
        <v>51905</v>
      </c>
      <c r="D84" s="28">
        <f t="shared" si="6"/>
        <v>3120</v>
      </c>
      <c r="E84" s="32">
        <f>SUMPRODUCT(D84:D$119*$A84:$A$119)/C84+0.5-$A84</f>
        <v>8.4068459323784595</v>
      </c>
      <c r="F84" s="34">
        <f t="shared" si="7"/>
        <v>6.0109816010018302E-2</v>
      </c>
      <c r="G84" s="33"/>
      <c r="H84" s="41">
        <f>'HRQOL scores'!L$14</f>
        <v>0.75567762387516002</v>
      </c>
      <c r="I84" s="38">
        <f t="shared" si="8"/>
        <v>50345</v>
      </c>
      <c r="J84" s="38">
        <f t="shared" si="9"/>
        <v>38044.589973994931</v>
      </c>
      <c r="K84" s="41">
        <f>SUM(J84:J$119)/C84</f>
        <v>5.9734313731445781</v>
      </c>
    </row>
    <row r="85" spans="1:11" x14ac:dyDescent="0.2">
      <c r="A85" s="61">
        <v>80</v>
      </c>
      <c r="C85" s="84">
        <v>48785</v>
      </c>
      <c r="D85" s="28">
        <f t="shared" si="6"/>
        <v>3235</v>
      </c>
      <c r="E85" s="32">
        <f>SUMPRODUCT(D85:D$119*$A85:$A$119)/C85+0.5-$A85</f>
        <v>7.9125210232675016</v>
      </c>
      <c r="F85" s="34">
        <f t="shared" si="7"/>
        <v>6.6311366198626626E-2</v>
      </c>
      <c r="G85" s="33"/>
      <c r="H85" s="41">
        <f>'HRQOL scores'!L$14</f>
        <v>0.75567762387516002</v>
      </c>
      <c r="I85" s="38">
        <f t="shared" si="8"/>
        <v>47167.5</v>
      </c>
      <c r="J85" s="38">
        <f t="shared" si="9"/>
        <v>35643.424324131607</v>
      </c>
      <c r="K85" s="41">
        <f>SUM(J85:J$119)/C85</f>
        <v>5.575614747341894</v>
      </c>
    </row>
    <row r="86" spans="1:11" x14ac:dyDescent="0.2">
      <c r="A86" s="61">
        <v>81</v>
      </c>
      <c r="C86" s="84">
        <v>45550</v>
      </c>
      <c r="D86" s="28">
        <f t="shared" si="6"/>
        <v>3327</v>
      </c>
      <c r="E86" s="32">
        <f>SUMPRODUCT(D86:D$119*$A86:$A$119)/C86+0.5-$A86</f>
        <v>7.4389646129551039</v>
      </c>
      <c r="F86" s="34">
        <f t="shared" si="7"/>
        <v>7.3040614709110871E-2</v>
      </c>
      <c r="G86" s="33"/>
      <c r="H86" s="41">
        <f>'HRQOL scores'!L$14</f>
        <v>0.75567762387516002</v>
      </c>
      <c r="I86" s="38">
        <f t="shared" si="8"/>
        <v>43886.5</v>
      </c>
      <c r="J86" s="38">
        <f t="shared" si="9"/>
        <v>33164.046040197209</v>
      </c>
      <c r="K86" s="41">
        <f>SUM(J86:J$119)/C86</f>
        <v>5.1890876207451742</v>
      </c>
    </row>
    <row r="87" spans="1:11" x14ac:dyDescent="0.2">
      <c r="A87" s="61">
        <v>82</v>
      </c>
      <c r="C87" s="84">
        <v>42223</v>
      </c>
      <c r="D87" s="28">
        <f t="shared" si="6"/>
        <v>3397</v>
      </c>
      <c r="E87" s="32">
        <f>SUMPRODUCT(D87:D$119*$A87:$A$119)/C87+0.5-$A87</f>
        <v>6.9857266920897274</v>
      </c>
      <c r="F87" s="34">
        <f t="shared" si="7"/>
        <v>8.045378111455842E-2</v>
      </c>
      <c r="G87" s="33"/>
      <c r="H87" s="41">
        <f>'HRQOL scores'!L$14</f>
        <v>0.75567762387516002</v>
      </c>
      <c r="I87" s="38">
        <f t="shared" si="8"/>
        <v>40524.5</v>
      </c>
      <c r="J87" s="38">
        <f t="shared" si="9"/>
        <v>30623.457868728921</v>
      </c>
      <c r="K87" s="41">
        <f>SUM(J87:J$119)/C87</f>
        <v>4.8125167582773729</v>
      </c>
    </row>
    <row r="88" spans="1:11" x14ac:dyDescent="0.2">
      <c r="A88" s="61">
        <v>83</v>
      </c>
      <c r="C88" s="84">
        <v>38826</v>
      </c>
      <c r="D88" s="28">
        <f t="shared" si="6"/>
        <v>3437</v>
      </c>
      <c r="E88" s="32">
        <f>SUMPRODUCT(D88:D$119*$A88:$A$119)/C88+0.5-$A88</f>
        <v>6.5531818400068147</v>
      </c>
      <c r="F88" s="34">
        <f t="shared" si="7"/>
        <v>8.8523154587132336E-2</v>
      </c>
      <c r="G88" s="33"/>
      <c r="H88" s="41">
        <f>'HRQOL scores'!L$14</f>
        <v>0.75567762387516002</v>
      </c>
      <c r="I88" s="38">
        <f t="shared" si="8"/>
        <v>37107.5</v>
      </c>
      <c r="J88" s="38">
        <f t="shared" si="9"/>
        <v>28041.3074279475</v>
      </c>
      <c r="K88" s="41">
        <f>SUM(J88:J$119)/C88</f>
        <v>4.4448420444036616</v>
      </c>
    </row>
    <row r="89" spans="1:11" x14ac:dyDescent="0.2">
      <c r="A89" s="61">
        <v>84</v>
      </c>
      <c r="C89" s="84">
        <v>35389</v>
      </c>
      <c r="D89" s="28">
        <f t="shared" si="6"/>
        <v>3444</v>
      </c>
      <c r="E89" s="32">
        <f>SUMPRODUCT(D89:D$119*$A89:$A$119)/C89+0.5-$A89</f>
        <v>6.1410703359830734</v>
      </c>
      <c r="F89" s="34">
        <f t="shared" si="7"/>
        <v>9.7318375766481113E-2</v>
      </c>
      <c r="G89" s="33"/>
      <c r="H89" s="41">
        <f>'HRQOL scores'!L$14</f>
        <v>0.75567762387516002</v>
      </c>
      <c r="I89" s="38">
        <f t="shared" si="8"/>
        <v>33667</v>
      </c>
      <c r="J89" s="38">
        <f t="shared" si="9"/>
        <v>25441.398563005012</v>
      </c>
      <c r="K89" s="41">
        <f>SUM(J89:J$119)/C89</f>
        <v>4.0841541096970548</v>
      </c>
    </row>
    <row r="90" spans="1:11" x14ac:dyDescent="0.2">
      <c r="A90" s="61">
        <v>85</v>
      </c>
      <c r="C90" s="84">
        <v>31945</v>
      </c>
      <c r="D90" s="28">
        <f t="shared" si="6"/>
        <v>3415</v>
      </c>
      <c r="E90" s="32">
        <f>SUMPRODUCT(D90:D$119*$A90:$A$119)/C90+0.5-$A90</f>
        <v>5.7492358153108398</v>
      </c>
      <c r="F90" s="34">
        <f t="shared" si="7"/>
        <v>0.10690248865237126</v>
      </c>
      <c r="G90" s="33"/>
      <c r="H90" s="41">
        <f>'HRQOL scores'!L$15</f>
        <v>0.64844364813720001</v>
      </c>
      <c r="I90" s="38">
        <f t="shared" si="8"/>
        <v>30237.5</v>
      </c>
      <c r="J90" s="38">
        <f t="shared" si="9"/>
        <v>19607.314810548585</v>
      </c>
      <c r="K90" s="41">
        <f>IF(C90=0,0,SUM(J90:J$119)/C90)</f>
        <v>3.7280554460812034</v>
      </c>
    </row>
    <row r="91" spans="1:11" x14ac:dyDescent="0.2">
      <c r="A91" s="61">
        <v>86</v>
      </c>
      <c r="C91" s="84">
        <v>28530</v>
      </c>
      <c r="D91" s="28">
        <f t="shared" si="6"/>
        <v>3345</v>
      </c>
      <c r="E91" s="32">
        <f>SUMPRODUCT(D91:D$119*$A91:$A$119)/C91+0.5-$A91</f>
        <v>5.3775617988119393</v>
      </c>
      <c r="F91" s="34">
        <f t="shared" si="7"/>
        <v>0.11724500525762356</v>
      </c>
      <c r="G91" s="33"/>
      <c r="H91" s="41">
        <f>'HRQOL scores'!L$15</f>
        <v>0.64844364813720001</v>
      </c>
      <c r="I91" s="38">
        <f t="shared" si="8"/>
        <v>26857.5</v>
      </c>
      <c r="J91" s="38">
        <f t="shared" si="9"/>
        <v>17415.575279844848</v>
      </c>
      <c r="K91" s="41">
        <f>IF(C91=0,0,SUM(J91:J$119)/C91)</f>
        <v>3.4870457909048524</v>
      </c>
    </row>
    <row r="92" spans="1:11" x14ac:dyDescent="0.2">
      <c r="A92" s="61">
        <v>87</v>
      </c>
      <c r="C92" s="84">
        <v>25185</v>
      </c>
      <c r="D92" s="28">
        <f t="shared" si="6"/>
        <v>3237</v>
      </c>
      <c r="E92" s="32">
        <f>SUMPRODUCT(D92:D$119*$A92:$A$119)/C92+0.5-$A92</f>
        <v>5.0253856708399809</v>
      </c>
      <c r="F92" s="34">
        <f t="shared" si="7"/>
        <v>0.12852888624181061</v>
      </c>
      <c r="G92" s="33"/>
      <c r="H92" s="41">
        <f>'HRQOL scores'!L$15</f>
        <v>0.64844364813720001</v>
      </c>
      <c r="I92" s="38">
        <f t="shared" si="8"/>
        <v>23566.5</v>
      </c>
      <c r="J92" s="38">
        <f t="shared" si="9"/>
        <v>15281.547233825324</v>
      </c>
      <c r="K92" s="41">
        <f>IF(C92=0,0,SUM(J92:J$119)/C92)</f>
        <v>3.2586794176958747</v>
      </c>
    </row>
    <row r="93" spans="1:11" x14ac:dyDescent="0.2">
      <c r="A93" s="61">
        <v>88</v>
      </c>
      <c r="C93" s="84">
        <v>21948</v>
      </c>
      <c r="D93" s="28">
        <f t="shared" si="6"/>
        <v>3088</v>
      </c>
      <c r="E93" s="32">
        <f>SUMPRODUCT(D93:D$119*$A93:$A$119)/C93+0.5-$A93</f>
        <v>4.6928120156781574</v>
      </c>
      <c r="F93" s="34">
        <f t="shared" si="7"/>
        <v>0.14069619099690175</v>
      </c>
      <c r="G93" s="33"/>
      <c r="H93" s="41">
        <f>'HRQOL scores'!L$15</f>
        <v>0.64844364813720001</v>
      </c>
      <c r="I93" s="38">
        <f t="shared" si="8"/>
        <v>20404</v>
      </c>
      <c r="J93" s="38">
        <f t="shared" si="9"/>
        <v>13230.84419659143</v>
      </c>
      <c r="K93" s="41">
        <f>IF(C93=0,0,SUM(J93:J$119)/C93)</f>
        <v>3.0430241434684389</v>
      </c>
    </row>
    <row r="94" spans="1:11" x14ac:dyDescent="0.2">
      <c r="A94" s="61">
        <v>89</v>
      </c>
      <c r="C94" s="84">
        <v>18860</v>
      </c>
      <c r="D94" s="28">
        <f t="shared" si="6"/>
        <v>2900</v>
      </c>
      <c r="E94" s="32">
        <f>SUMPRODUCT(D94:D$119*$A94:$A$119)/C94+0.5-$A94</f>
        <v>4.3793127317128295</v>
      </c>
      <c r="F94" s="34">
        <f t="shared" si="7"/>
        <v>0.1537645811240721</v>
      </c>
      <c r="G94" s="33"/>
      <c r="H94" s="41">
        <f>'HRQOL scores'!L$15</f>
        <v>0.64844364813720001</v>
      </c>
      <c r="I94" s="38">
        <f t="shared" si="8"/>
        <v>17410</v>
      </c>
      <c r="J94" s="38">
        <f t="shared" si="9"/>
        <v>11289.403914068653</v>
      </c>
      <c r="K94" s="41">
        <f>IF(C94=0,0,SUM(J94:J$119)/C94)</f>
        <v>2.8397375240855705</v>
      </c>
    </row>
    <row r="95" spans="1:11" x14ac:dyDescent="0.2">
      <c r="A95" s="61">
        <v>90</v>
      </c>
      <c r="B95" s="67" t="s">
        <v>41</v>
      </c>
      <c r="C95" s="84">
        <v>15960</v>
      </c>
      <c r="D95" s="28">
        <f t="shared" si="6"/>
        <v>2679</v>
      </c>
      <c r="E95" s="32">
        <f>SUMPRODUCT(D95:D$119*$A95:$A$119)/C95+0.5-$A95</f>
        <v>4.0842003834651592</v>
      </c>
      <c r="F95" s="34">
        <f t="shared" si="7"/>
        <v>0.16785714285714284</v>
      </c>
      <c r="G95" s="33"/>
      <c r="H95" s="41">
        <f>'HRQOL scores'!L$15</f>
        <v>0.64844364813720001</v>
      </c>
      <c r="I95" s="38">
        <f t="shared" si="8"/>
        <v>14620.5</v>
      </c>
      <c r="J95" s="38">
        <f t="shared" si="9"/>
        <v>9480.5703575899333</v>
      </c>
      <c r="K95" s="41">
        <f>IF(C95=0,0,SUM(J95:J$119)/C95)</f>
        <v>2.6483737963775194</v>
      </c>
    </row>
    <row r="96" spans="1:11" x14ac:dyDescent="0.2">
      <c r="A96" s="61">
        <v>91</v>
      </c>
      <c r="B96" s="67" t="s">
        <v>42</v>
      </c>
      <c r="C96" s="84">
        <v>13281</v>
      </c>
      <c r="D96" s="28">
        <f t="shared" si="6"/>
        <v>2430</v>
      </c>
      <c r="E96" s="32">
        <f>SUMPRODUCT(D96:D$119*$A96:$A$119)/C96+0.5-$A96</f>
        <v>3.8071935938637154</v>
      </c>
      <c r="F96" s="34">
        <f t="shared" si="7"/>
        <v>0.18296814998870567</v>
      </c>
      <c r="G96" s="33"/>
      <c r="H96" s="41">
        <f>'HRQOL scores'!L$15</f>
        <v>0.64844364813720001</v>
      </c>
      <c r="I96" s="38">
        <f t="shared" si="8"/>
        <v>12066</v>
      </c>
      <c r="J96" s="38">
        <f t="shared" si="9"/>
        <v>7824.121058423455</v>
      </c>
      <c r="K96" s="41">
        <f>IF(C96=0,0,SUM(J96:J$119)/C96)</f>
        <v>2.468750503169586</v>
      </c>
    </row>
    <row r="97" spans="1:11" x14ac:dyDescent="0.2">
      <c r="A97" s="61">
        <v>92</v>
      </c>
      <c r="B97" s="67" t="s">
        <v>20</v>
      </c>
      <c r="C97" s="84">
        <v>10851</v>
      </c>
      <c r="D97" s="28">
        <f t="shared" si="6"/>
        <v>2160</v>
      </c>
      <c r="E97" s="32">
        <f>SUMPRODUCT(D97:D$119*$A97:$A$119)/C97+0.5-$A97</f>
        <v>3.547814774684781</v>
      </c>
      <c r="F97" s="34">
        <f t="shared" si="7"/>
        <v>0.1990599944705557</v>
      </c>
      <c r="G97" s="33"/>
      <c r="H97" s="41">
        <f>'HRQOL scores'!L$15</f>
        <v>0.64844364813720001</v>
      </c>
      <c r="I97" s="38">
        <f t="shared" si="8"/>
        <v>9771</v>
      </c>
      <c r="J97" s="38">
        <f t="shared" si="9"/>
        <v>6335.9428859485815</v>
      </c>
      <c r="K97" s="41">
        <f>IF(C97=0,0,SUM(J97:J$119)/C97)</f>
        <v>2.3005579554116506</v>
      </c>
    </row>
    <row r="98" spans="1:11" x14ac:dyDescent="0.2">
      <c r="A98" s="61">
        <v>93</v>
      </c>
      <c r="B98" s="74" t="s">
        <v>43</v>
      </c>
      <c r="C98" s="84">
        <v>8691</v>
      </c>
      <c r="D98" s="28">
        <f t="shared" si="6"/>
        <v>1880</v>
      </c>
      <c r="E98" s="32">
        <f>SUMPRODUCT(D98:D$119*$A98:$A$119)/C98+0.5-$A98</f>
        <v>3.3052972178235649</v>
      </c>
      <c r="F98" s="34">
        <f t="shared" si="7"/>
        <v>0.2163157289149695</v>
      </c>
      <c r="G98" s="33"/>
      <c r="H98" s="41">
        <f>'HRQOL scores'!L$15</f>
        <v>0.64844364813720001</v>
      </c>
      <c r="I98" s="38">
        <f t="shared" si="8"/>
        <v>7751</v>
      </c>
      <c r="J98" s="38">
        <f t="shared" si="9"/>
        <v>5026.0867167114375</v>
      </c>
      <c r="K98" s="41">
        <f>IF(C98=0,0,SUM(J98:J$119)/C98)</f>
        <v>2.1432989861032374</v>
      </c>
    </row>
    <row r="99" spans="1:11" x14ac:dyDescent="0.2">
      <c r="A99" s="61">
        <v>94</v>
      </c>
      <c r="B99" s="74" t="s">
        <v>44</v>
      </c>
      <c r="C99" s="84">
        <v>6811</v>
      </c>
      <c r="D99" s="28">
        <f t="shared" si="6"/>
        <v>1597</v>
      </c>
      <c r="E99" s="32">
        <f>SUMPRODUCT(D99:D$119*$A99:$A$119)/C99+0.5-$A99</f>
        <v>3.0796267978424083</v>
      </c>
      <c r="F99" s="34">
        <f t="shared" si="7"/>
        <v>0.23447364557333725</v>
      </c>
      <c r="G99" s="33"/>
      <c r="H99" s="41">
        <f>'HRQOL scores'!L$15</f>
        <v>0.64844364813720001</v>
      </c>
      <c r="I99" s="38">
        <f t="shared" si="8"/>
        <v>6012.5</v>
      </c>
      <c r="J99" s="38">
        <f t="shared" si="9"/>
        <v>3898.7674344249149</v>
      </c>
      <c r="K99" s="41">
        <f>IF(C99=0,0,SUM(J99:J$119)/C99)</f>
        <v>1.9969644356939946</v>
      </c>
    </row>
    <row r="100" spans="1:11" x14ac:dyDescent="0.2">
      <c r="A100" s="61">
        <v>95</v>
      </c>
      <c r="B100" s="74" t="s">
        <v>2</v>
      </c>
      <c r="C100" s="84">
        <v>5214</v>
      </c>
      <c r="D100" s="28">
        <f t="shared" si="6"/>
        <v>1323</v>
      </c>
      <c r="E100" s="32">
        <f>SUMPRODUCT(D100:D$119*$A100:$A$119)/C100+0.5-$A100</f>
        <v>2.8697426390687326</v>
      </c>
      <c r="F100" s="34">
        <f t="shared" si="7"/>
        <v>0.25373993095512082</v>
      </c>
      <c r="G100" s="33"/>
      <c r="H100" s="41">
        <f>'HRQOL scores'!L$15</f>
        <v>0.64844364813720001</v>
      </c>
      <c r="I100" s="38">
        <f t="shared" si="8"/>
        <v>4552.5</v>
      </c>
      <c r="J100" s="38">
        <f t="shared" si="9"/>
        <v>2952.0397081446031</v>
      </c>
      <c r="K100" s="41">
        <f>IF(C100=0,0,SUM(J100:J$119)/C100)</f>
        <v>1.8608663860926127</v>
      </c>
    </row>
    <row r="101" spans="1:11" x14ac:dyDescent="0.2">
      <c r="A101" s="61">
        <v>96</v>
      </c>
      <c r="B101" s="74" t="s">
        <v>55</v>
      </c>
      <c r="C101" s="84">
        <v>3891</v>
      </c>
      <c r="D101" s="28">
        <f t="shared" si="6"/>
        <v>1066</v>
      </c>
      <c r="E101" s="32">
        <f>SUMPRODUCT(D101:D$119*$A101:$A$119)/C101+0.5-$A101</f>
        <v>2.6754916782586378</v>
      </c>
      <c r="F101" s="34">
        <f t="shared" si="7"/>
        <v>0.27396556155230017</v>
      </c>
      <c r="G101" s="33"/>
      <c r="H101" s="41">
        <f>'HRQOL scores'!L$15</f>
        <v>0.64844364813720001</v>
      </c>
      <c r="I101" s="38">
        <f t="shared" ref="I101:I119" si="10">(D101*0.5+C102)</f>
        <v>3358</v>
      </c>
      <c r="J101" s="38">
        <f t="shared" ref="J101:J119" si="11">I101*H101</f>
        <v>2177.4737704447175</v>
      </c>
      <c r="K101" s="41">
        <f>IF(C101=0,0,SUM(J101:J$119)/C101)</f>
        <v>1.7349055844107639</v>
      </c>
    </row>
    <row r="102" spans="1:11" x14ac:dyDescent="0.2">
      <c r="A102" s="61">
        <v>97</v>
      </c>
      <c r="C102" s="84">
        <v>2825</v>
      </c>
      <c r="D102" s="28">
        <f t="shared" si="6"/>
        <v>834</v>
      </c>
      <c r="E102" s="32">
        <f>SUMPRODUCT(D102:D$119*$A102:$A$119)/C102+0.5-$A102</f>
        <v>2.496402874373203</v>
      </c>
      <c r="F102" s="34">
        <f t="shared" si="7"/>
        <v>0.29522123893805308</v>
      </c>
      <c r="G102" s="33"/>
      <c r="H102" s="41">
        <f>'HRQOL scores'!L$15</f>
        <v>0.64844364813720001</v>
      </c>
      <c r="I102" s="38">
        <f t="shared" si="10"/>
        <v>2408</v>
      </c>
      <c r="J102" s="38">
        <f t="shared" si="11"/>
        <v>1561.4523047143775</v>
      </c>
      <c r="K102" s="41">
        <f>IF(C102=0,0,SUM(J102:J$119)/C102)</f>
        <v>1.6187765870787838</v>
      </c>
    </row>
    <row r="103" spans="1:11" x14ac:dyDescent="0.2">
      <c r="A103" s="61">
        <v>98</v>
      </c>
      <c r="B103" s="9"/>
      <c r="C103" s="84">
        <v>1991</v>
      </c>
      <c r="D103" s="28">
        <f t="shared" si="6"/>
        <v>632</v>
      </c>
      <c r="E103" s="32">
        <f>SUMPRODUCT(D103:D$119*$A103:$A$119)/C103+0.5-$A103</f>
        <v>2.3326660573100924</v>
      </c>
      <c r="F103" s="34">
        <f t="shared" si="7"/>
        <v>0.3174284279256655</v>
      </c>
      <c r="G103" s="33"/>
      <c r="H103" s="41">
        <f>'HRQOL scores'!L$15</f>
        <v>0.64844364813720001</v>
      </c>
      <c r="I103" s="38">
        <f t="shared" si="10"/>
        <v>1675</v>
      </c>
      <c r="J103" s="38">
        <f t="shared" si="11"/>
        <v>1086.1431106298101</v>
      </c>
      <c r="K103" s="41">
        <f>IF(C103=0,0,SUM(J103:J$119)/C103)</f>
        <v>1.5126024880879902</v>
      </c>
    </row>
    <row r="104" spans="1:11" x14ac:dyDescent="0.2">
      <c r="A104" s="61">
        <v>99</v>
      </c>
      <c r="B104" s="28">
        <v>1149</v>
      </c>
      <c r="C104" s="84">
        <v>1359</v>
      </c>
      <c r="D104" s="28">
        <f t="shared" si="6"/>
        <v>467.19321148825065</v>
      </c>
      <c r="E104" s="32">
        <f>SUMPRODUCT(D104:D$119*$A104:$A$119)/C104+0.5-$A104</f>
        <v>2.1849434290687384</v>
      </c>
      <c r="F104" s="34">
        <f t="shared" si="7"/>
        <v>0.34377719756309832</v>
      </c>
      <c r="G104" s="33"/>
      <c r="H104" s="41">
        <f>'HRQOL scores'!L$15</f>
        <v>0.64844364813720001</v>
      </c>
      <c r="I104" s="38">
        <f t="shared" si="10"/>
        <v>1125.4033942558747</v>
      </c>
      <c r="J104" s="38">
        <f t="shared" si="11"/>
        <v>729.76068259726696</v>
      </c>
      <c r="K104" s="41">
        <f>IF(C104=0,0,SUM(J104:J$119)/C104)</f>
        <v>1.4168126881187475</v>
      </c>
    </row>
    <row r="105" spans="1:11" x14ac:dyDescent="0.2">
      <c r="A105" s="61">
        <v>100</v>
      </c>
      <c r="B105" s="28">
        <v>754</v>
      </c>
      <c r="C105" s="85">
        <f t="shared" ref="C105:C119" si="12">C104*IF(B105=0,0,(B105/B104))</f>
        <v>891.80678851174935</v>
      </c>
      <c r="D105" s="28">
        <f t="shared" si="6"/>
        <v>322.89556135770226</v>
      </c>
      <c r="E105" s="32">
        <f>SUMPRODUCT(D105:D$119*$A105:$A$119)/C105+0.5-$A105</f>
        <v>2.0676392572944593</v>
      </c>
      <c r="F105" s="34">
        <f t="shared" si="7"/>
        <v>0.36206896551724127</v>
      </c>
      <c r="G105" s="33"/>
      <c r="H105" s="41">
        <f>'HRQOL scores'!L$15</f>
        <v>0.64844364813720001</v>
      </c>
      <c r="I105" s="38">
        <f t="shared" si="10"/>
        <v>730.35900783289821</v>
      </c>
      <c r="J105" s="38">
        <f t="shared" si="11"/>
        <v>473.59665948903034</v>
      </c>
      <c r="K105" s="41">
        <f>IF(C105=0,0,SUM(J105:J$119)/C105)</f>
        <v>1.3407475430316911</v>
      </c>
    </row>
    <row r="106" spans="1:11" x14ac:dyDescent="0.2">
      <c r="A106" s="61">
        <v>101</v>
      </c>
      <c r="B106" s="28">
        <v>481</v>
      </c>
      <c r="C106" s="85">
        <f t="shared" si="12"/>
        <v>568.91122715404708</v>
      </c>
      <c r="D106" s="28">
        <f t="shared" si="6"/>
        <v>216.44647519582247</v>
      </c>
      <c r="E106" s="32">
        <f>SUMPRODUCT(D106:D$119*$A106:$A$119)/C106+0.5-$A106</f>
        <v>1.9573804573804523</v>
      </c>
      <c r="F106" s="34">
        <f t="shared" si="7"/>
        <v>0.38045738045738042</v>
      </c>
      <c r="G106" s="33"/>
      <c r="H106" s="41">
        <f>'HRQOL scores'!L$15</f>
        <v>0.64844364813720001</v>
      </c>
      <c r="I106" s="38">
        <f t="shared" si="10"/>
        <v>460.68798955613585</v>
      </c>
      <c r="J106" s="38">
        <f t="shared" si="11"/>
        <v>298.730200600773</v>
      </c>
      <c r="K106" s="41">
        <f>IF(C106=0,0,SUM(J106:J$119)/C106)</f>
        <v>1.2692509245762451</v>
      </c>
    </row>
    <row r="107" spans="1:11" x14ac:dyDescent="0.2">
      <c r="A107" s="61">
        <v>102</v>
      </c>
      <c r="B107" s="28">
        <v>298</v>
      </c>
      <c r="C107" s="85">
        <f t="shared" si="12"/>
        <v>352.46475195822461</v>
      </c>
      <c r="D107" s="28">
        <f t="shared" si="6"/>
        <v>140.74934725848567</v>
      </c>
      <c r="E107" s="32">
        <f>SUMPRODUCT(D107:D$119*$A107:$A$119)/C107+0.5-$A107</f>
        <v>1.8523489932885866</v>
      </c>
      <c r="F107" s="34">
        <f t="shared" si="7"/>
        <v>0.39932885906040272</v>
      </c>
      <c r="G107" s="33"/>
      <c r="H107" s="41">
        <f>'HRQOL scores'!L$15</f>
        <v>0.64844364813720001</v>
      </c>
      <c r="I107" s="38">
        <f t="shared" si="10"/>
        <v>282.0900783289818</v>
      </c>
      <c r="J107" s="38">
        <f t="shared" si="11"/>
        <v>182.91951949495348</v>
      </c>
      <c r="K107" s="41">
        <f>IF(C107=0,0,SUM(J107:J$119)/C107)</f>
        <v>1.2011439388313236</v>
      </c>
    </row>
    <row r="108" spans="1:11" x14ac:dyDescent="0.2">
      <c r="A108" s="61">
        <v>103</v>
      </c>
      <c r="B108" s="28">
        <v>179</v>
      </c>
      <c r="C108" s="85">
        <f t="shared" si="12"/>
        <v>211.71540469973894</v>
      </c>
      <c r="D108" s="28">
        <f t="shared" si="6"/>
        <v>88.707571801566587</v>
      </c>
      <c r="E108" s="32">
        <f>SUMPRODUCT(D108:D$119*$A108:$A$119)/C108+0.5-$A108</f>
        <v>1.7513966480447039</v>
      </c>
      <c r="F108" s="34">
        <f t="shared" si="7"/>
        <v>0.41899441340782118</v>
      </c>
      <c r="G108" s="33"/>
      <c r="H108" s="41">
        <f>'HRQOL scores'!L$15</f>
        <v>0.64844364813720001</v>
      </c>
      <c r="I108" s="38">
        <f t="shared" si="10"/>
        <v>167.36161879895565</v>
      </c>
      <c r="J108" s="38">
        <f t="shared" si="11"/>
        <v>108.5245786521422</v>
      </c>
      <c r="K108" s="41">
        <f>IF(C108=0,0,SUM(J108:J$119)/C108)</f>
        <v>1.1356820317933642</v>
      </c>
    </row>
    <row r="109" spans="1:11" x14ac:dyDescent="0.2">
      <c r="A109" s="61">
        <v>104</v>
      </c>
      <c r="B109" s="28">
        <v>104</v>
      </c>
      <c r="C109" s="85">
        <f t="shared" si="12"/>
        <v>123.00783289817235</v>
      </c>
      <c r="D109" s="28">
        <f t="shared" si="6"/>
        <v>54.40731070496085</v>
      </c>
      <c r="E109" s="32">
        <f>SUMPRODUCT(D109:D$119*$A109:$A$119)/C109+0.5-$A109</f>
        <v>1.6538461538461462</v>
      </c>
      <c r="F109" s="34">
        <f t="shared" si="7"/>
        <v>0.44230769230769229</v>
      </c>
      <c r="G109" s="33"/>
      <c r="H109" s="41">
        <f>'HRQOL scores'!L$15</f>
        <v>0.64844364813720001</v>
      </c>
      <c r="I109" s="38">
        <f t="shared" si="10"/>
        <v>95.804177545691928</v>
      </c>
      <c r="J109" s="38">
        <f t="shared" si="11"/>
        <v>62.123610394512497</v>
      </c>
      <c r="K109" s="41">
        <f>IF(C109=0,0,SUM(J109:J$119)/C109)</f>
        <v>1.0724260334576772</v>
      </c>
    </row>
    <row r="110" spans="1:11" x14ac:dyDescent="0.2">
      <c r="A110" s="61">
        <v>105</v>
      </c>
      <c r="B110" s="28">
        <v>58</v>
      </c>
      <c r="C110" s="85">
        <f t="shared" si="12"/>
        <v>68.600522193211503</v>
      </c>
      <c r="D110" s="28">
        <f t="shared" si="6"/>
        <v>31.934725848563978</v>
      </c>
      <c r="E110" s="32">
        <f>SUMPRODUCT(D110:D$119*$A110:$A$119)/C110+0.5-$A110</f>
        <v>1.5689655172413524</v>
      </c>
      <c r="F110" s="34">
        <f t="shared" si="7"/>
        <v>0.46551724137931039</v>
      </c>
      <c r="G110" s="33"/>
      <c r="H110" s="41">
        <f>'HRQOL scores'!L$15</f>
        <v>0.64844364813720001</v>
      </c>
      <c r="I110" s="38">
        <f t="shared" si="10"/>
        <v>52.633159268929518</v>
      </c>
      <c r="J110" s="38">
        <f t="shared" si="11"/>
        <v>34.129637809330937</v>
      </c>
      <c r="K110" s="41">
        <f>IF(C110=0,0,SUM(J110:J$119)/C110)</f>
        <v>1.017385723801469</v>
      </c>
    </row>
    <row r="111" spans="1:11" x14ac:dyDescent="0.2">
      <c r="A111" s="61">
        <v>106</v>
      </c>
      <c r="B111" s="28">
        <v>31</v>
      </c>
      <c r="C111" s="85">
        <f t="shared" si="12"/>
        <v>36.665796344647525</v>
      </c>
      <c r="D111" s="28">
        <f t="shared" si="6"/>
        <v>17.741514360313317</v>
      </c>
      <c r="E111" s="32">
        <f>SUMPRODUCT(D111:D$119*$A111:$A$119)/C111+0.5-$A111</f>
        <v>1.5</v>
      </c>
      <c r="F111" s="34">
        <f t="shared" si="7"/>
        <v>0.48387096774193544</v>
      </c>
      <c r="G111" s="33"/>
      <c r="H111" s="41">
        <f>'HRQOL scores'!L$15</f>
        <v>0.64844364813720001</v>
      </c>
      <c r="I111" s="38">
        <f t="shared" si="10"/>
        <v>27.795039164490866</v>
      </c>
      <c r="J111" s="38">
        <f t="shared" si="11"/>
        <v>18.023516595938808</v>
      </c>
      <c r="K111" s="41">
        <f>IF(C111=0,0,SUM(J111:J$119)/C111)</f>
        <v>0.97266547220580013</v>
      </c>
    </row>
    <row r="112" spans="1:11" x14ac:dyDescent="0.2">
      <c r="A112" s="61">
        <v>107</v>
      </c>
      <c r="B112" s="28">
        <v>16</v>
      </c>
      <c r="C112" s="85">
        <f t="shared" si="12"/>
        <v>18.924281984334208</v>
      </c>
      <c r="D112" s="28">
        <f t="shared" si="6"/>
        <v>9.4621409921671038</v>
      </c>
      <c r="E112" s="32">
        <f>SUMPRODUCT(D112:D$119*$A112:$A$119)/C112+0.5-$A112</f>
        <v>1.4375000000000142</v>
      </c>
      <c r="F112" s="34">
        <f t="shared" si="7"/>
        <v>0.5</v>
      </c>
      <c r="G112" s="33"/>
      <c r="H112" s="41">
        <f>'HRQOL scores'!L$15</f>
        <v>0.64844364813720001</v>
      </c>
      <c r="I112" s="38">
        <f t="shared" si="10"/>
        <v>14.193211488250656</v>
      </c>
      <c r="J112" s="38">
        <f t="shared" si="11"/>
        <v>9.2034978362240736</v>
      </c>
      <c r="K112" s="41">
        <f>IF(C112=0,0,SUM(J112:J$119)/C112)</f>
        <v>0.93213774419722495</v>
      </c>
    </row>
    <row r="113" spans="1:11" x14ac:dyDescent="0.2">
      <c r="A113" s="61">
        <v>108</v>
      </c>
      <c r="B113" s="28">
        <v>8</v>
      </c>
      <c r="C113" s="85">
        <f t="shared" si="12"/>
        <v>9.4621409921671038</v>
      </c>
      <c r="D113" s="28">
        <f t="shared" si="6"/>
        <v>4.7310704960835519</v>
      </c>
      <c r="E113" s="32">
        <f>SUMPRODUCT(D113:D$119*$A113:$A$119)/C113+0.5-$A113</f>
        <v>1.3750000000000142</v>
      </c>
      <c r="F113" s="34">
        <f t="shared" si="7"/>
        <v>0.5</v>
      </c>
      <c r="G113" s="33"/>
      <c r="H113" s="41">
        <f>'HRQOL scores'!L$15</f>
        <v>0.64844364813720001</v>
      </c>
      <c r="I113" s="38">
        <f t="shared" si="10"/>
        <v>7.0966057441253279</v>
      </c>
      <c r="J113" s="38">
        <f t="shared" si="11"/>
        <v>4.6017489181120368</v>
      </c>
      <c r="K113" s="41">
        <f>IF(C113=0,0,SUM(J113:J$119)/C113)</f>
        <v>0.8916100161886501</v>
      </c>
    </row>
    <row r="114" spans="1:11" x14ac:dyDescent="0.2">
      <c r="A114" s="61">
        <v>109</v>
      </c>
      <c r="B114" s="28">
        <v>4</v>
      </c>
      <c r="C114" s="85">
        <f t="shared" si="12"/>
        <v>4.7310704960835519</v>
      </c>
      <c r="D114" s="28">
        <f t="shared" si="6"/>
        <v>2.365535248041776</v>
      </c>
      <c r="E114" s="32">
        <f>SUMPRODUCT(D114:D$119*$A114:$A$119)/C114+0.5-$A114</f>
        <v>1.25</v>
      </c>
      <c r="F114" s="34">
        <f t="shared" si="7"/>
        <v>0.5</v>
      </c>
      <c r="G114" s="33"/>
      <c r="H114" s="41">
        <f>'HRQOL scores'!L$15</f>
        <v>0.64844364813720001</v>
      </c>
      <c r="I114" s="38">
        <f t="shared" si="10"/>
        <v>3.5483028720626639</v>
      </c>
      <c r="J114" s="38">
        <f t="shared" si="11"/>
        <v>2.3008744590560184</v>
      </c>
      <c r="K114" s="41">
        <f>IF(C114=0,0,SUM(J114:J$119)/C114)</f>
        <v>0.81055456017150007</v>
      </c>
    </row>
    <row r="115" spans="1:11" x14ac:dyDescent="0.2">
      <c r="A115" s="61">
        <v>110</v>
      </c>
      <c r="B115" s="28">
        <v>2</v>
      </c>
      <c r="C115" s="85">
        <f t="shared" si="12"/>
        <v>2.365535248041776</v>
      </c>
      <c r="D115" s="28">
        <f t="shared" si="6"/>
        <v>1.182767624020888</v>
      </c>
      <c r="E115" s="32">
        <f>SUMPRODUCT(D115:D$119*$A115:$A$119)/C115+0.5-$A115</f>
        <v>1.0000000000000142</v>
      </c>
      <c r="F115" s="34">
        <f t="shared" si="7"/>
        <v>0.5</v>
      </c>
      <c r="G115" s="33"/>
      <c r="H115" s="41">
        <f>'HRQOL scores'!L$15</f>
        <v>0.64844364813720001</v>
      </c>
      <c r="I115" s="38">
        <f t="shared" si="10"/>
        <v>1.774151436031332</v>
      </c>
      <c r="J115" s="38">
        <f t="shared" si="11"/>
        <v>1.1504372295280092</v>
      </c>
      <c r="K115" s="41">
        <f>IF(C115=0,0,SUM(J115:J$119)/C115)</f>
        <v>0.64844364813720001</v>
      </c>
    </row>
    <row r="116" spans="1:11" x14ac:dyDescent="0.2">
      <c r="A116" s="61">
        <v>111</v>
      </c>
      <c r="B116" s="28">
        <v>1</v>
      </c>
      <c r="C116" s="85">
        <f t="shared" si="12"/>
        <v>1.182767624020888</v>
      </c>
      <c r="D116" s="28">
        <f t="shared" si="6"/>
        <v>1.182767624020888</v>
      </c>
      <c r="E116" s="32">
        <f>SUMPRODUCT(D116:D$119*$A116:$A$119)/C116+0.5-$A116</f>
        <v>0.50000000000001421</v>
      </c>
      <c r="F116" s="34">
        <f t="shared" si="7"/>
        <v>1</v>
      </c>
      <c r="G116" s="33"/>
      <c r="H116" s="41">
        <f>'HRQOL scores'!L$15</f>
        <v>0.64844364813720001</v>
      </c>
      <c r="I116" s="38">
        <f t="shared" si="10"/>
        <v>0.59138381201044399</v>
      </c>
      <c r="J116" s="38">
        <f t="shared" si="11"/>
        <v>0.38347907650933638</v>
      </c>
      <c r="K116" s="41">
        <f>IF(C116=0,0,SUM(J116:J$119)/C116)</f>
        <v>0.32422182406860001</v>
      </c>
    </row>
    <row r="117" spans="1:11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scores'!L$15</f>
        <v>0.64844364813720001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scores'!L$15</f>
        <v>0.64844364813720001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scores'!L$15</f>
        <v>0.64844364813720001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0" spans="1:11" x14ac:dyDescent="0.2">
      <c r="A120" s="61"/>
      <c r="B120" s="28"/>
    </row>
    <row r="121" spans="1:11" x14ac:dyDescent="0.2">
      <c r="A121" s="61"/>
      <c r="E121" s="32"/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4"/>
  <sheetViews>
    <sheetView workbookViewId="0">
      <pane xSplit="5" topLeftCell="F1" activePane="topRight" state="frozen"/>
      <selection activeCell="C104" sqref="C104"/>
      <selection pane="topRight" activeCell="F43" sqref="F43"/>
    </sheetView>
  </sheetViews>
  <sheetFormatPr defaultColWidth="8.85546875" defaultRowHeight="12.75" x14ac:dyDescent="0.2"/>
  <cols>
    <col min="1" max="1" width="9.140625" style="52" customWidth="1"/>
    <col min="2" max="2" width="7.85546875" style="52" customWidth="1"/>
    <col min="3" max="3" width="9.85546875" style="52" customWidth="1"/>
    <col min="4" max="5" width="9.140625" style="52" customWidth="1"/>
    <col min="6" max="6" width="9.140625" style="8" customWidth="1"/>
    <col min="7" max="7" width="5.85546875" style="52" customWidth="1"/>
    <col min="8" max="8" width="12.42578125" style="52" customWidth="1"/>
    <col min="9" max="9" width="8.85546875" style="52"/>
    <col min="10" max="10" width="9.140625" style="52" customWidth="1"/>
    <col min="11" max="11" width="13" style="68" customWidth="1"/>
    <col min="12" max="45" width="8.42578125" style="52" customWidth="1"/>
    <col min="46" max="47" width="12.140625" style="52" customWidth="1"/>
    <col min="48" max="48" width="9.140625" style="52" customWidth="1"/>
    <col min="49" max="49" width="10" style="52" customWidth="1"/>
    <col min="50" max="50" width="8.42578125" style="52" customWidth="1"/>
    <col min="51" max="52" width="12.140625" style="52" customWidth="1"/>
    <col min="53" max="53" width="9.140625" style="52" customWidth="1"/>
    <col min="54" max="54" width="10" style="52" customWidth="1"/>
    <col min="55" max="55" width="8.42578125" style="52" customWidth="1"/>
    <col min="56" max="57" width="12.140625" style="52" customWidth="1"/>
    <col min="58" max="58" width="9.140625" style="52" customWidth="1"/>
    <col min="59" max="59" width="10" style="52" customWidth="1"/>
    <col min="60" max="60" width="8.42578125" style="52" customWidth="1"/>
    <col min="61" max="62" width="12.140625" style="52" customWidth="1"/>
    <col min="63" max="63" width="9.140625" style="52" customWidth="1"/>
    <col min="64" max="64" width="10" style="52" customWidth="1"/>
    <col min="65" max="65" width="8.42578125" style="52" customWidth="1"/>
    <col min="66" max="67" width="12.140625" style="52" customWidth="1"/>
    <col min="68" max="68" width="9.140625" style="52" customWidth="1"/>
    <col min="69" max="69" width="10" style="52" customWidth="1"/>
    <col min="70" max="70" width="8.42578125" style="52" customWidth="1"/>
    <col min="71" max="72" width="12.140625" style="52" customWidth="1"/>
    <col min="73" max="73" width="9.140625" style="52" customWidth="1"/>
    <col min="74" max="74" width="10" style="52" customWidth="1"/>
    <col min="75" max="75" width="8.42578125" style="52" customWidth="1"/>
    <col min="76" max="77" width="12.140625" style="52" customWidth="1"/>
    <col min="78" max="78" width="9.140625" style="52" customWidth="1"/>
    <col min="79" max="79" width="10" style="52" customWidth="1"/>
    <col min="80" max="80" width="8.42578125" style="52" customWidth="1"/>
    <col min="81" max="82" width="12.140625" style="52" customWidth="1"/>
    <col min="83" max="83" width="9.140625" style="52" customWidth="1"/>
    <col min="84" max="84" width="10" style="52" customWidth="1"/>
    <col min="85" max="85" width="8.42578125" style="52" customWidth="1"/>
    <col min="86" max="87" width="12.140625" style="52" customWidth="1"/>
    <col min="88" max="88" width="9.140625" style="52" customWidth="1"/>
    <col min="89" max="89" width="10" style="52" customWidth="1"/>
    <col min="90" max="90" width="8.42578125" style="52" customWidth="1"/>
    <col min="91" max="92" width="12.140625" style="52" customWidth="1"/>
    <col min="93" max="93" width="9.140625" style="52" customWidth="1"/>
    <col min="94" max="94" width="10" style="52" customWidth="1"/>
    <col min="95" max="95" width="8.42578125" style="52" customWidth="1"/>
    <col min="96" max="97" width="12.140625" style="52" customWidth="1"/>
    <col min="98" max="98" width="9.140625" style="52" customWidth="1"/>
    <col min="99" max="99" width="10" style="52" customWidth="1"/>
    <col min="100" max="100" width="8.42578125" style="52" customWidth="1"/>
    <col min="101" max="102" width="12.140625" style="52" customWidth="1"/>
    <col min="103" max="103" width="9.140625" style="52" customWidth="1"/>
    <col min="104" max="104" width="10" style="52" customWidth="1"/>
    <col min="105" max="109" width="8.42578125" style="52" customWidth="1"/>
    <col min="110" max="110" width="8.85546875" style="52"/>
    <col min="111" max="114" width="8.42578125" style="52" customWidth="1"/>
    <col min="115" max="115" width="9.140625" style="52" customWidth="1"/>
    <col min="116" max="116" width="6.7109375" style="52" customWidth="1"/>
    <col min="117" max="120" width="9.140625" style="52" customWidth="1"/>
    <col min="121" max="121" width="8.85546875" style="52"/>
    <col min="122" max="122" width="12.140625" style="52" customWidth="1"/>
    <col min="123" max="123" width="2.7109375" style="52" customWidth="1"/>
    <col min="124" max="124" width="9.140625" style="52" customWidth="1"/>
    <col min="125" max="125" width="6.7109375" style="52" customWidth="1"/>
    <col min="126" max="129" width="9.140625" style="52" customWidth="1"/>
    <col min="130" max="130" width="10" style="52" customWidth="1"/>
    <col min="131" max="131" width="12.140625" style="52" customWidth="1"/>
    <col min="132" max="132" width="8.85546875" style="52"/>
    <col min="133" max="133" width="9.140625" style="52" customWidth="1"/>
    <col min="134" max="134" width="6.7109375" style="52" customWidth="1"/>
    <col min="135" max="138" width="9.140625" style="52" customWidth="1"/>
    <col min="139" max="139" width="8.85546875" style="52"/>
    <col min="140" max="140" width="12.140625" style="52" customWidth="1"/>
    <col min="141" max="141" width="2.7109375" style="52" customWidth="1"/>
    <col min="142" max="142" width="9.140625" style="52" customWidth="1"/>
    <col min="143" max="143" width="6.7109375" style="52" customWidth="1"/>
    <col min="144" max="147" width="9.140625" style="52" customWidth="1"/>
    <col min="148" max="148" width="10" style="52" customWidth="1"/>
    <col min="149" max="149" width="12.140625" style="52" customWidth="1"/>
    <col min="150" max="150" width="8.85546875" style="52"/>
    <col min="151" max="151" width="9.140625" style="52" customWidth="1"/>
    <col min="152" max="152" width="6.7109375" style="52" customWidth="1"/>
    <col min="153" max="156" width="9.140625" style="52" customWidth="1"/>
    <col min="157" max="157" width="8.85546875" style="52"/>
    <col min="158" max="158" width="12.140625" style="52" customWidth="1"/>
    <col min="159" max="159" width="2.7109375" style="52" customWidth="1"/>
    <col min="160" max="160" width="9.140625" style="52" customWidth="1"/>
    <col min="161" max="161" width="6.7109375" style="52" customWidth="1"/>
    <col min="162" max="165" width="9.140625" style="52" customWidth="1"/>
    <col min="166" max="166" width="10" style="52" customWidth="1"/>
    <col min="167" max="167" width="12.140625" style="52" customWidth="1"/>
    <col min="168" max="16384" width="8.85546875" style="52"/>
  </cols>
  <sheetData>
    <row r="1" spans="1:11" ht="13.5" x14ac:dyDescent="0.25">
      <c r="A1" s="52" t="s">
        <v>18</v>
      </c>
      <c r="C1" s="56"/>
      <c r="D1" s="9"/>
      <c r="F1" s="66"/>
    </row>
    <row r="2" spans="1:11" s="67" customFormat="1" ht="13.5" x14ac:dyDescent="0.25">
      <c r="C2" s="63"/>
      <c r="D2" s="9"/>
      <c r="F2" s="66"/>
      <c r="K2" s="68"/>
    </row>
    <row r="3" spans="1:11" x14ac:dyDescent="0.2">
      <c r="C3" s="68" t="s">
        <v>24</v>
      </c>
      <c r="D3" s="68" t="s">
        <v>24</v>
      </c>
      <c r="E3" s="68" t="s">
        <v>20</v>
      </c>
      <c r="F3" s="34" t="s">
        <v>22</v>
      </c>
      <c r="G3" s="54"/>
      <c r="H3" s="67" t="s">
        <v>27</v>
      </c>
      <c r="I3" s="52" t="s">
        <v>16</v>
      </c>
      <c r="J3" s="35"/>
      <c r="K3" s="68" t="s">
        <v>29</v>
      </c>
    </row>
    <row r="4" spans="1:11" x14ac:dyDescent="0.2">
      <c r="A4" s="53" t="s">
        <v>3</v>
      </c>
      <c r="B4" s="53"/>
      <c r="C4" s="68" t="s">
        <v>26</v>
      </c>
      <c r="D4" s="68" t="s">
        <v>25</v>
      </c>
      <c r="E4" s="68" t="s">
        <v>21</v>
      </c>
      <c r="F4" s="71" t="s">
        <v>23</v>
      </c>
      <c r="H4" s="72" t="s">
        <v>28</v>
      </c>
      <c r="I4" s="54" t="s">
        <v>17</v>
      </c>
      <c r="J4" s="34"/>
      <c r="K4" s="72" t="s">
        <v>30</v>
      </c>
    </row>
    <row r="5" spans="1:11" x14ac:dyDescent="0.2">
      <c r="A5" s="53">
        <v>0</v>
      </c>
      <c r="C5" s="84">
        <v>100000</v>
      </c>
      <c r="D5" s="28">
        <f t="shared" ref="D5:D68" si="0">C5-C6</f>
        <v>629</v>
      </c>
      <c r="E5" s="41">
        <f>SUMPRODUCT(D5:D$119*$A5:$A$119)/C5+0.5-$A5</f>
        <v>75.923367284595301</v>
      </c>
      <c r="F5" s="34">
        <f t="shared" ref="F5:F68" si="1">D5/C5</f>
        <v>6.2899999999999996E-3</v>
      </c>
      <c r="G5" s="51"/>
      <c r="H5" s="41">
        <f>'HRQOL scores'!M$6</f>
        <v>0.91803103902775562</v>
      </c>
      <c r="I5" s="38">
        <f t="shared" ref="I5:I36" si="2">(D5*0.5+C6)</f>
        <v>99685.5</v>
      </c>
      <c r="J5" s="38">
        <f t="shared" ref="J5:J36" si="3">I5*H5</f>
        <v>91514.383141001337</v>
      </c>
      <c r="K5" s="41">
        <f>SUM(J5:J$119)/C5</f>
        <v>64.196711846395331</v>
      </c>
    </row>
    <row r="6" spans="1:11" x14ac:dyDescent="0.2">
      <c r="A6" s="53">
        <v>1</v>
      </c>
      <c r="C6" s="84">
        <v>99371</v>
      </c>
      <c r="D6" s="28">
        <f t="shared" si="0"/>
        <v>46</v>
      </c>
      <c r="E6" s="41">
        <f>SUMPRODUCT(D6:D$119*$A6:$A$119)/C6+0.5-$A6</f>
        <v>75.400783210992444</v>
      </c>
      <c r="F6" s="34">
        <f t="shared" si="1"/>
        <v>4.6291171468537098E-4</v>
      </c>
      <c r="G6" s="33"/>
      <c r="H6" s="41">
        <f>'HRQOL scores'!M$6</f>
        <v>0.91803103902775562</v>
      </c>
      <c r="I6" s="38">
        <f t="shared" si="2"/>
        <v>99348</v>
      </c>
      <c r="J6" s="38">
        <f t="shared" si="3"/>
        <v>91204.547665329461</v>
      </c>
      <c r="K6" s="41">
        <f>SUM(J6:J$119)/C6</f>
        <v>63.68212860390387</v>
      </c>
    </row>
    <row r="7" spans="1:11" x14ac:dyDescent="0.2">
      <c r="A7" s="53">
        <v>2</v>
      </c>
      <c r="C7" s="84">
        <v>99325</v>
      </c>
      <c r="D7" s="28">
        <f t="shared" si="0"/>
        <v>29</v>
      </c>
      <c r="E7" s="41">
        <f>SUMPRODUCT(D7:D$119*$A7:$A$119)/C7+0.5-$A7</f>
        <v>74.435471718696505</v>
      </c>
      <c r="F7" s="34">
        <f t="shared" si="1"/>
        <v>2.9197080291970805E-4</v>
      </c>
      <c r="G7" s="33"/>
      <c r="H7" s="41">
        <f>'HRQOL scores'!M$6</f>
        <v>0.91803103902775562</v>
      </c>
      <c r="I7" s="38">
        <f t="shared" si="2"/>
        <v>99310.5</v>
      </c>
      <c r="J7" s="38">
        <f t="shared" si="3"/>
        <v>91170.121501365924</v>
      </c>
      <c r="K7" s="41">
        <f>SUM(J7:J$119)/C7</f>
        <v>62.793377838743545</v>
      </c>
    </row>
    <row r="8" spans="1:11" x14ac:dyDescent="0.2">
      <c r="A8" s="53">
        <v>3</v>
      </c>
      <c r="C8" s="84">
        <v>99296</v>
      </c>
      <c r="D8" s="28">
        <f t="shared" si="0"/>
        <v>24</v>
      </c>
      <c r="E8" s="41">
        <f>SUMPRODUCT(D8:D$119*$A8:$A$119)/C8+0.5-$A8</f>
        <v>73.457065022352666</v>
      </c>
      <c r="F8" s="34">
        <f t="shared" si="1"/>
        <v>2.4170157911698357E-4</v>
      </c>
      <c r="G8" s="33"/>
      <c r="H8" s="41">
        <f>'HRQOL scores'!M$6</f>
        <v>0.91803103902775562</v>
      </c>
      <c r="I8" s="38">
        <f t="shared" si="2"/>
        <v>99284</v>
      </c>
      <c r="J8" s="38">
        <f t="shared" si="3"/>
        <v>91145.793678831687</v>
      </c>
      <c r="K8" s="41">
        <f>SUM(J8:J$119)/C8</f>
        <v>61.8935519288978</v>
      </c>
    </row>
    <row r="9" spans="1:11" x14ac:dyDescent="0.2">
      <c r="A9" s="53">
        <v>4</v>
      </c>
      <c r="B9" s="9"/>
      <c r="C9" s="84">
        <v>99272</v>
      </c>
      <c r="D9" s="28">
        <f t="shared" si="0"/>
        <v>17</v>
      </c>
      <c r="E9" s="41">
        <f>SUMPRODUCT(D9:D$119*$A9:$A$119)/C9+0.5-$A9</f>
        <v>72.474703123333171</v>
      </c>
      <c r="F9" s="34">
        <f t="shared" si="1"/>
        <v>1.7124667579982271E-4</v>
      </c>
      <c r="G9" s="33"/>
      <c r="H9" s="41">
        <f>'HRQOL scores'!M$6</f>
        <v>0.91803103902775562</v>
      </c>
      <c r="I9" s="38">
        <f t="shared" si="2"/>
        <v>99263.5</v>
      </c>
      <c r="J9" s="38">
        <f t="shared" si="3"/>
        <v>91126.974042531627</v>
      </c>
      <c r="K9" s="41">
        <f>SUM(J9:J$119)/C9</f>
        <v>60.990373304184509</v>
      </c>
    </row>
    <row r="10" spans="1:11" x14ac:dyDescent="0.2">
      <c r="A10" s="53">
        <v>5</v>
      </c>
      <c r="C10" s="84">
        <v>99255</v>
      </c>
      <c r="D10" s="28">
        <f t="shared" si="0"/>
        <v>15</v>
      </c>
      <c r="E10" s="41">
        <f>SUMPRODUCT(D10:D$119*$A10:$A$119)/C10+0.5-$A10</f>
        <v>71.487030663034915</v>
      </c>
      <c r="F10" s="34">
        <f t="shared" si="1"/>
        <v>1.511258878645912E-4</v>
      </c>
      <c r="G10" s="33"/>
      <c r="H10" s="41">
        <f>'HRQOL scores'!M$7</f>
        <v>0.90727135056056629</v>
      </c>
      <c r="I10" s="38">
        <f t="shared" si="2"/>
        <v>99247.5</v>
      </c>
      <c r="J10" s="38">
        <f t="shared" si="3"/>
        <v>90044.413364759806</v>
      </c>
      <c r="K10" s="41">
        <f>SUM(J10:J$119)/C10</f>
        <v>60.082709834370796</v>
      </c>
    </row>
    <row r="11" spans="1:11" x14ac:dyDescent="0.2">
      <c r="A11" s="53">
        <v>6</v>
      </c>
      <c r="C11" s="84">
        <v>99240</v>
      </c>
      <c r="D11" s="28">
        <f t="shared" si="0"/>
        <v>14</v>
      </c>
      <c r="E11" s="41">
        <f>SUMPRODUCT(D11:D$119*$A11:$A$119)/C11+0.5-$A11</f>
        <v>70.497760262591001</v>
      </c>
      <c r="F11" s="34">
        <f t="shared" si="1"/>
        <v>1.4107214832728739E-4</v>
      </c>
      <c r="G11" s="33"/>
      <c r="H11" s="41">
        <f>'HRQOL scores'!M$7</f>
        <v>0.90727135056056629</v>
      </c>
      <c r="I11" s="38">
        <f t="shared" si="2"/>
        <v>99233</v>
      </c>
      <c r="J11" s="38">
        <f t="shared" si="3"/>
        <v>90031.257930176682</v>
      </c>
      <c r="K11" s="41">
        <f>SUM(J11:J$119)/C11</f>
        <v>59.184451342661355</v>
      </c>
    </row>
    <row r="12" spans="1:11" x14ac:dyDescent="0.2">
      <c r="A12" s="53">
        <v>7</v>
      </c>
      <c r="C12" s="84">
        <v>99226</v>
      </c>
      <c r="D12" s="28">
        <f t="shared" si="0"/>
        <v>12</v>
      </c>
      <c r="E12" s="41">
        <f>SUMPRODUCT(D12:D$119*$A12:$A$119)/C12+0.5-$A12</f>
        <v>69.507636390255882</v>
      </c>
      <c r="F12" s="34">
        <f t="shared" si="1"/>
        <v>1.2093604498820874E-4</v>
      </c>
      <c r="G12" s="33"/>
      <c r="H12" s="41">
        <f>'HRQOL scores'!M$7</f>
        <v>0.90727135056056629</v>
      </c>
      <c r="I12" s="38">
        <f t="shared" si="2"/>
        <v>99220</v>
      </c>
      <c r="J12" s="38">
        <f t="shared" si="3"/>
        <v>90019.463402619382</v>
      </c>
      <c r="K12" s="41">
        <f>SUM(J12:J$119)/C12</f>
        <v>58.285466443427495</v>
      </c>
    </row>
    <row r="13" spans="1:11" x14ac:dyDescent="0.2">
      <c r="A13" s="53">
        <v>8</v>
      </c>
      <c r="C13" s="84">
        <v>99214</v>
      </c>
      <c r="D13" s="28">
        <f t="shared" si="0"/>
        <v>11</v>
      </c>
      <c r="E13" s="41">
        <f>SUMPRODUCT(D13:D$119*$A13:$A$119)/C13+0.5-$A13</f>
        <v>68.515982910270026</v>
      </c>
      <c r="F13" s="34">
        <f t="shared" si="1"/>
        <v>1.1087144959380732E-4</v>
      </c>
      <c r="G13" s="33"/>
      <c r="H13" s="41">
        <f>'HRQOL scores'!M$7</f>
        <v>0.90727135056056629</v>
      </c>
      <c r="I13" s="38">
        <f t="shared" si="2"/>
        <v>99208.5</v>
      </c>
      <c r="J13" s="38">
        <f t="shared" si="3"/>
        <v>90009.029782087935</v>
      </c>
      <c r="K13" s="41">
        <f>SUM(J13:J$119)/C13</f>
        <v>57.385189891677761</v>
      </c>
    </row>
    <row r="14" spans="1:11" x14ac:dyDescent="0.2">
      <c r="A14" s="53">
        <v>9</v>
      </c>
      <c r="C14" s="84">
        <v>99203</v>
      </c>
      <c r="D14" s="28">
        <f t="shared" si="0"/>
        <v>8</v>
      </c>
      <c r="E14" s="41">
        <f>SUMPRODUCT(D14:D$119*$A14:$A$119)/C14+0.5-$A14</f>
        <v>67.523524777068545</v>
      </c>
      <c r="F14" s="34">
        <f t="shared" si="1"/>
        <v>8.0642722498311549E-5</v>
      </c>
      <c r="G14" s="33"/>
      <c r="H14" s="41">
        <f>'HRQOL scores'!M$7</f>
        <v>0.90727135056056629</v>
      </c>
      <c r="I14" s="38">
        <f t="shared" si="2"/>
        <v>99199</v>
      </c>
      <c r="J14" s="38">
        <f t="shared" si="3"/>
        <v>90000.410704257622</v>
      </c>
      <c r="K14" s="41">
        <f>SUM(J14:J$119)/C14</f>
        <v>56.484231324968292</v>
      </c>
    </row>
    <row r="15" spans="1:11" x14ac:dyDescent="0.2">
      <c r="A15" s="53">
        <v>10</v>
      </c>
      <c r="C15" s="84">
        <v>99195</v>
      </c>
      <c r="D15" s="28">
        <f t="shared" si="0"/>
        <v>7</v>
      </c>
      <c r="E15" s="41">
        <f>SUMPRODUCT(D15:D$119*$A15:$A$119)/C15+0.5-$A15</f>
        <v>66.528930172483797</v>
      </c>
      <c r="F15" s="34">
        <f t="shared" si="1"/>
        <v>7.056807298754978E-5</v>
      </c>
      <c r="G15" s="33"/>
      <c r="H15" s="41">
        <f>'HRQOL scores'!M$7</f>
        <v>0.90727135056056629</v>
      </c>
      <c r="I15" s="38">
        <f t="shared" si="2"/>
        <v>99191.5</v>
      </c>
      <c r="J15" s="38">
        <f t="shared" si="3"/>
        <v>89993.606169128412</v>
      </c>
      <c r="K15" s="41">
        <f>SUM(J15:J$119)/C15</f>
        <v>55.581478798594411</v>
      </c>
    </row>
    <row r="16" spans="1:11" x14ac:dyDescent="0.2">
      <c r="A16" s="53">
        <v>11</v>
      </c>
      <c r="C16" s="84">
        <v>99188</v>
      </c>
      <c r="D16" s="28">
        <f t="shared" si="0"/>
        <v>7</v>
      </c>
      <c r="E16" s="41">
        <f>SUMPRODUCT(D16:D$119*$A16:$A$119)/C16+0.5-$A16</f>
        <v>65.533590035685066</v>
      </c>
      <c r="F16" s="34">
        <f t="shared" si="1"/>
        <v>7.0573053191918376E-5</v>
      </c>
      <c r="G16" s="33"/>
      <c r="H16" s="41">
        <f>'HRQOL scores'!M$7</f>
        <v>0.90727135056056629</v>
      </c>
      <c r="I16" s="38">
        <f t="shared" si="2"/>
        <v>99184.5</v>
      </c>
      <c r="J16" s="38">
        <f t="shared" si="3"/>
        <v>89987.255269674482</v>
      </c>
      <c r="K16" s="41">
        <f>SUM(J16:J$119)/C16</f>
        <v>54.678097988238932</v>
      </c>
    </row>
    <row r="17" spans="1:11" x14ac:dyDescent="0.2">
      <c r="A17" s="53">
        <v>12</v>
      </c>
      <c r="C17" s="84">
        <v>99181</v>
      </c>
      <c r="D17" s="28">
        <f t="shared" si="0"/>
        <v>12</v>
      </c>
      <c r="E17" s="41">
        <f>SUMPRODUCT(D17:D$119*$A17:$A$119)/C17+0.5-$A17</f>
        <v>64.538179978620207</v>
      </c>
      <c r="F17" s="34">
        <f t="shared" si="1"/>
        <v>1.2099091559875379E-4</v>
      </c>
      <c r="G17" s="33"/>
      <c r="H17" s="41">
        <f>'HRQOL scores'!M$7</f>
        <v>0.90727135056056629</v>
      </c>
      <c r="I17" s="38">
        <f t="shared" si="2"/>
        <v>99175</v>
      </c>
      <c r="J17" s="38">
        <f t="shared" si="3"/>
        <v>89978.636191844169</v>
      </c>
      <c r="K17" s="41">
        <f>SUM(J17:J$119)/C17</f>
        <v>53.774653693628501</v>
      </c>
    </row>
    <row r="18" spans="1:11" x14ac:dyDescent="0.2">
      <c r="A18" s="53">
        <v>13</v>
      </c>
      <c r="C18" s="84">
        <v>99169</v>
      </c>
      <c r="D18" s="28">
        <f t="shared" si="0"/>
        <v>22</v>
      </c>
      <c r="E18" s="41">
        <f>SUMPRODUCT(D18:D$119*$A18:$A$119)/C18+0.5-$A18</f>
        <v>63.54592895420474</v>
      </c>
      <c r="F18" s="34">
        <f t="shared" si="1"/>
        <v>2.2184351964827718E-4</v>
      </c>
      <c r="G18" s="33"/>
      <c r="H18" s="41">
        <f>'HRQOL scores'!M$7</f>
        <v>0.90727135056056629</v>
      </c>
      <c r="I18" s="38">
        <f t="shared" si="2"/>
        <v>99158</v>
      </c>
      <c r="J18" s="38">
        <f t="shared" si="3"/>
        <v>89963.212578884632</v>
      </c>
      <c r="K18" s="41">
        <f>SUM(J18:J$119)/C18</f>
        <v>52.87383448250889</v>
      </c>
    </row>
    <row r="19" spans="1:11" x14ac:dyDescent="0.2">
      <c r="A19" s="53">
        <v>14</v>
      </c>
      <c r="C19" s="84">
        <v>99147</v>
      </c>
      <c r="D19" s="28">
        <f t="shared" si="0"/>
        <v>35</v>
      </c>
      <c r="E19" s="41">
        <f>SUMPRODUCT(D19:D$119*$A19:$A$119)/C19+0.5-$A19</f>
        <v>62.559918388448779</v>
      </c>
      <c r="F19" s="34">
        <f t="shared" si="1"/>
        <v>3.5301118541156059E-4</v>
      </c>
      <c r="G19" s="33"/>
      <c r="H19" s="41">
        <f>'HRQOL scores'!M$7</f>
        <v>0.90727135056056629</v>
      </c>
      <c r="I19" s="38">
        <f t="shared" si="2"/>
        <v>99129.5</v>
      </c>
      <c r="J19" s="38">
        <f t="shared" si="3"/>
        <v>89937.355345393662</v>
      </c>
      <c r="K19" s="41">
        <f>SUM(J19:J$119)/C19</f>
        <v>51.978194793761183</v>
      </c>
    </row>
    <row r="20" spans="1:11" x14ac:dyDescent="0.2">
      <c r="A20" s="53">
        <v>15</v>
      </c>
      <c r="C20" s="84">
        <v>99112</v>
      </c>
      <c r="D20" s="28">
        <f t="shared" si="0"/>
        <v>49</v>
      </c>
      <c r="E20" s="41">
        <f>SUMPRODUCT(D20:D$119*$A20:$A$119)/C20+0.5-$A20</f>
        <v>61.581833970251139</v>
      </c>
      <c r="F20" s="34">
        <f t="shared" si="1"/>
        <v>4.9439018484139158E-4</v>
      </c>
      <c r="G20" s="33"/>
      <c r="H20" s="41">
        <f>'HRQOL scores'!M$8</f>
        <v>0.87354017295085251</v>
      </c>
      <c r="I20" s="38">
        <f t="shared" si="2"/>
        <v>99087.5</v>
      </c>
      <c r="J20" s="38">
        <f t="shared" si="3"/>
        <v>86556.911887267604</v>
      </c>
      <c r="K20" s="41">
        <f>SUM(J20:J$119)/C20</f>
        <v>51.089118611990934</v>
      </c>
    </row>
    <row r="21" spans="1:11" x14ac:dyDescent="0.2">
      <c r="A21" s="53">
        <v>16</v>
      </c>
      <c r="C21" s="84">
        <v>99063</v>
      </c>
      <c r="D21" s="28">
        <f t="shared" si="0"/>
        <v>61</v>
      </c>
      <c r="E21" s="41">
        <f>SUMPRODUCT(D21:D$119*$A21:$A$119)/C21+0.5-$A21</f>
        <v>60.612047166545835</v>
      </c>
      <c r="F21" s="34">
        <f t="shared" si="1"/>
        <v>6.1576976267627669E-4</v>
      </c>
      <c r="G21" s="33"/>
      <c r="H21" s="41">
        <f>'HRQOL scores'!M$8</f>
        <v>0.87354017295085251</v>
      </c>
      <c r="I21" s="38">
        <f t="shared" si="2"/>
        <v>99032.5</v>
      </c>
      <c r="J21" s="38">
        <f t="shared" si="3"/>
        <v>86508.867177755295</v>
      </c>
      <c r="K21" s="41">
        <f>SUM(J21:J$119)/C21</f>
        <v>50.240632849644953</v>
      </c>
    </row>
    <row r="22" spans="1:11" x14ac:dyDescent="0.2">
      <c r="A22" s="53">
        <v>17</v>
      </c>
      <c r="C22" s="84">
        <v>99002</v>
      </c>
      <c r="D22" s="28">
        <f t="shared" si="0"/>
        <v>74</v>
      </c>
      <c r="E22" s="41">
        <f>SUMPRODUCT(D22:D$119*$A22:$A$119)/C22+0.5-$A22</f>
        <v>59.649085154436577</v>
      </c>
      <c r="F22" s="34">
        <f t="shared" si="1"/>
        <v>7.4745964727985289E-4</v>
      </c>
      <c r="G22" s="33"/>
      <c r="H22" s="41">
        <f>'HRQOL scores'!M$8</f>
        <v>0.87354017295085251</v>
      </c>
      <c r="I22" s="38">
        <f t="shared" si="2"/>
        <v>98965</v>
      </c>
      <c r="J22" s="38">
        <f t="shared" si="3"/>
        <v>86449.903216081118</v>
      </c>
      <c r="K22" s="41">
        <f>SUM(J22:J$119)/C22</f>
        <v>49.397779285333854</v>
      </c>
    </row>
    <row r="23" spans="1:11" x14ac:dyDescent="0.2">
      <c r="A23" s="53">
        <v>18</v>
      </c>
      <c r="C23" s="84">
        <v>98928</v>
      </c>
      <c r="D23" s="28">
        <f t="shared" si="0"/>
        <v>87</v>
      </c>
      <c r="E23" s="41">
        <f>SUMPRODUCT(D23:D$119*$A23:$A$119)/C23+0.5-$A23</f>
        <v>58.693329779835139</v>
      </c>
      <c r="F23" s="34">
        <f t="shared" si="1"/>
        <v>8.7942746239689476E-4</v>
      </c>
      <c r="G23" s="33"/>
      <c r="H23" s="41">
        <f>'HRQOL scores'!M$8</f>
        <v>0.87354017295085251</v>
      </c>
      <c r="I23" s="38">
        <f t="shared" si="2"/>
        <v>98884.5</v>
      </c>
      <c r="J23" s="38">
        <f t="shared" si="3"/>
        <v>86379.583232158577</v>
      </c>
      <c r="K23" s="41">
        <f>SUM(J23:J$119)/C23</f>
        <v>48.560862865827076</v>
      </c>
    </row>
    <row r="24" spans="1:11" x14ac:dyDescent="0.2">
      <c r="A24" s="53">
        <v>19</v>
      </c>
      <c r="C24" s="84">
        <v>98841</v>
      </c>
      <c r="D24" s="28">
        <f t="shared" si="0"/>
        <v>99</v>
      </c>
      <c r="E24" s="41">
        <f>SUMPRODUCT(D24:D$119*$A24:$A$119)/C24+0.5-$A24</f>
        <v>57.744551638080665</v>
      </c>
      <c r="F24" s="34">
        <f t="shared" si="1"/>
        <v>1.0016086441861172E-3</v>
      </c>
      <c r="G24" s="33"/>
      <c r="H24" s="41">
        <f>'HRQOL scores'!M$8</f>
        <v>0.87354017295085251</v>
      </c>
      <c r="I24" s="38">
        <f t="shared" si="2"/>
        <v>98791.5</v>
      </c>
      <c r="J24" s="38">
        <f t="shared" si="3"/>
        <v>86298.343996074153</v>
      </c>
      <c r="K24" s="41">
        <f>SUM(J24:J$119)/C24</f>
        <v>47.72968159324958</v>
      </c>
    </row>
    <row r="25" spans="1:11" x14ac:dyDescent="0.2">
      <c r="A25" s="53">
        <v>20</v>
      </c>
      <c r="C25" s="84">
        <v>98742</v>
      </c>
      <c r="D25" s="28">
        <f t="shared" si="0"/>
        <v>114</v>
      </c>
      <c r="E25" s="41">
        <f>SUMPRODUCT(D25:D$119*$A25:$A$119)/C25+0.5-$A25</f>
        <v>56.801945762284845</v>
      </c>
      <c r="F25" s="34">
        <f t="shared" si="1"/>
        <v>1.1545239107978369E-3</v>
      </c>
      <c r="G25" s="33"/>
      <c r="H25" s="41">
        <f>'HRQOL scores'!M$8</f>
        <v>0.87354017295085251</v>
      </c>
      <c r="I25" s="38">
        <f t="shared" si="2"/>
        <v>98685</v>
      </c>
      <c r="J25" s="38">
        <f t="shared" si="3"/>
        <v>86205.311967654881</v>
      </c>
      <c r="K25" s="41">
        <f>SUM(J25:J$119)/C25</f>
        <v>46.90355790203062</v>
      </c>
    </row>
    <row r="26" spans="1:11" x14ac:dyDescent="0.2">
      <c r="A26" s="53">
        <v>21</v>
      </c>
      <c r="C26" s="84">
        <v>98628</v>
      </c>
      <c r="D26" s="28">
        <f t="shared" si="0"/>
        <v>125</v>
      </c>
      <c r="E26" s="41">
        <f>SUMPRODUCT(D26:D$119*$A26:$A$119)/C26+0.5-$A26</f>
        <v>55.867022837931728</v>
      </c>
      <c r="F26" s="34">
        <f t="shared" si="1"/>
        <v>1.2673885711968205E-3</v>
      </c>
      <c r="G26" s="33"/>
      <c r="H26" s="41">
        <f>'HRQOL scores'!M$8</f>
        <v>0.87354017295085251</v>
      </c>
      <c r="I26" s="38">
        <f t="shared" si="2"/>
        <v>98565.5</v>
      </c>
      <c r="J26" s="38">
        <f t="shared" si="3"/>
        <v>86100.92391698726</v>
      </c>
      <c r="K26" s="41">
        <f>SUM(J26:J$119)/C26</f>
        <v>46.083726755025474</v>
      </c>
    </row>
    <row r="27" spans="1:11" x14ac:dyDescent="0.2">
      <c r="A27" s="53">
        <v>22</v>
      </c>
      <c r="C27" s="84">
        <v>98503</v>
      </c>
      <c r="D27" s="28">
        <f t="shared" si="0"/>
        <v>134</v>
      </c>
      <c r="E27" s="41">
        <f>SUMPRODUCT(D27:D$119*$A27:$A$119)/C27+0.5-$A27</f>
        <v>54.937283417353086</v>
      </c>
      <c r="F27" s="34">
        <f t="shared" si="1"/>
        <v>1.3603646589443977E-3</v>
      </c>
      <c r="G27" s="33"/>
      <c r="H27" s="41">
        <f>'HRQOL scores'!M$8</f>
        <v>0.87354017295085251</v>
      </c>
      <c r="I27" s="38">
        <f t="shared" si="2"/>
        <v>98436</v>
      </c>
      <c r="J27" s="38">
        <f t="shared" si="3"/>
        <v>85987.800464590124</v>
      </c>
      <c r="K27" s="41">
        <f>SUM(J27:J$119)/C27</f>
        <v>45.268112427821137</v>
      </c>
    </row>
    <row r="28" spans="1:11" x14ac:dyDescent="0.2">
      <c r="A28" s="53">
        <v>23</v>
      </c>
      <c r="C28" s="84">
        <v>98369</v>
      </c>
      <c r="D28" s="28">
        <f t="shared" si="0"/>
        <v>136</v>
      </c>
      <c r="E28" s="41">
        <f>SUMPRODUCT(D28:D$119*$A28:$A$119)/C28+0.5-$A28</f>
        <v>54.01143885227593</v>
      </c>
      <c r="F28" s="34">
        <f t="shared" si="1"/>
        <v>1.3825493803942298E-3</v>
      </c>
      <c r="G28" s="33"/>
      <c r="H28" s="41">
        <f>'HRQOL scores'!M$8</f>
        <v>0.87354017295085251</v>
      </c>
      <c r="I28" s="38">
        <f t="shared" si="2"/>
        <v>98301</v>
      </c>
      <c r="J28" s="38">
        <f t="shared" si="3"/>
        <v>85869.872541241755</v>
      </c>
      <c r="K28" s="41">
        <f>SUM(J28:J$119)/C28</f>
        <v>44.455642306143965</v>
      </c>
    </row>
    <row r="29" spans="1:11" x14ac:dyDescent="0.2">
      <c r="A29" s="53">
        <v>24</v>
      </c>
      <c r="C29" s="84">
        <v>98233</v>
      </c>
      <c r="D29" s="28">
        <f t="shared" si="0"/>
        <v>133</v>
      </c>
      <c r="E29" s="41">
        <f>SUMPRODUCT(D29:D$119*$A29:$A$119)/C29+0.5-$A29</f>
        <v>53.085523484567616</v>
      </c>
      <c r="F29" s="34">
        <f t="shared" si="1"/>
        <v>1.3539238341494203E-3</v>
      </c>
      <c r="G29" s="33"/>
      <c r="H29" s="41">
        <f>'HRQOL scores'!M$8</f>
        <v>0.87354017295085251</v>
      </c>
      <c r="I29" s="38">
        <f t="shared" si="2"/>
        <v>98166.5</v>
      </c>
      <c r="J29" s="38">
        <f t="shared" si="3"/>
        <v>85752.381387979869</v>
      </c>
      <c r="K29" s="41">
        <f>SUM(J29:J$119)/C29</f>
        <v>43.643044653750074</v>
      </c>
    </row>
    <row r="30" spans="1:11" x14ac:dyDescent="0.2">
      <c r="A30" s="53">
        <v>25</v>
      </c>
      <c r="C30" s="84">
        <v>98100</v>
      </c>
      <c r="D30" s="28">
        <f t="shared" si="0"/>
        <v>129</v>
      </c>
      <c r="E30" s="41">
        <f>SUMPRODUCT(D30:D$119*$A30:$A$119)/C30+0.5-$A30</f>
        <v>52.156816803868807</v>
      </c>
      <c r="F30" s="34">
        <f t="shared" si="1"/>
        <v>1.3149847094801224E-3</v>
      </c>
      <c r="G30" s="33"/>
      <c r="H30" s="41">
        <f>'HRQOL scores'!M$9</f>
        <v>0.85838036613402868</v>
      </c>
      <c r="I30" s="38">
        <f t="shared" si="2"/>
        <v>98035.5</v>
      </c>
      <c r="J30" s="38">
        <f t="shared" si="3"/>
        <v>84151.748384132574</v>
      </c>
      <c r="K30" s="41">
        <f>SUM(J30:J$119)/C30</f>
        <v>42.828081794942442</v>
      </c>
    </row>
    <row r="31" spans="1:11" x14ac:dyDescent="0.2">
      <c r="A31" s="53">
        <v>26</v>
      </c>
      <c r="C31" s="84">
        <v>97971</v>
      </c>
      <c r="D31" s="28">
        <f t="shared" si="0"/>
        <v>126</v>
      </c>
      <c r="E31" s="41">
        <f>SUMPRODUCT(D31:D$119*$A31:$A$119)/C31+0.5-$A31</f>
        <v>51.224834169902635</v>
      </c>
      <c r="F31" s="34">
        <f t="shared" si="1"/>
        <v>1.2860948648069327E-3</v>
      </c>
      <c r="G31" s="33"/>
      <c r="H31" s="41">
        <f>'HRQOL scores'!M$9</f>
        <v>0.85838036613402868</v>
      </c>
      <c r="I31" s="38">
        <f t="shared" si="2"/>
        <v>97908</v>
      </c>
      <c r="J31" s="38">
        <f t="shared" si="3"/>
        <v>84042.304887450475</v>
      </c>
      <c r="K31" s="41">
        <f>SUM(J31:J$119)/C31</f>
        <v>42.025528735030974</v>
      </c>
    </row>
    <row r="32" spans="1:11" x14ac:dyDescent="0.2">
      <c r="A32" s="53">
        <v>27</v>
      </c>
      <c r="C32" s="84">
        <v>97845</v>
      </c>
      <c r="D32" s="28">
        <f t="shared" si="0"/>
        <v>124</v>
      </c>
      <c r="E32" s="41">
        <f>SUMPRODUCT(D32:D$119*$A32:$A$119)/C32+0.5-$A32</f>
        <v>50.290155127594971</v>
      </c>
      <c r="F32" s="34">
        <f t="shared" si="1"/>
        <v>1.2673105421840665E-3</v>
      </c>
      <c r="G32" s="33"/>
      <c r="H32" s="41">
        <f>'HRQOL scores'!M$9</f>
        <v>0.85838036613402868</v>
      </c>
      <c r="I32" s="38">
        <f t="shared" si="2"/>
        <v>97783</v>
      </c>
      <c r="J32" s="38">
        <f t="shared" si="3"/>
        <v>83935.007341683726</v>
      </c>
      <c r="K32" s="41">
        <f>SUM(J32:J$119)/C32</f>
        <v>41.220714096911131</v>
      </c>
    </row>
    <row r="33" spans="1:11" x14ac:dyDescent="0.2">
      <c r="A33" s="53">
        <v>28</v>
      </c>
      <c r="C33" s="84">
        <v>97721</v>
      </c>
      <c r="D33" s="28">
        <f t="shared" si="0"/>
        <v>124</v>
      </c>
      <c r="E33" s="41">
        <f>SUMPRODUCT(D33:D$119*$A33:$A$119)/C33+0.5-$A33</f>
        <v>49.353334784330187</v>
      </c>
      <c r="F33" s="34">
        <f t="shared" si="1"/>
        <v>1.2689186561742102E-3</v>
      </c>
      <c r="G33" s="33"/>
      <c r="H33" s="41">
        <f>'HRQOL scores'!M$9</f>
        <v>0.85838036613402868</v>
      </c>
      <c r="I33" s="38">
        <f t="shared" si="2"/>
        <v>97659</v>
      </c>
      <c r="J33" s="38">
        <f t="shared" si="3"/>
        <v>83828.568176283108</v>
      </c>
      <c r="K33" s="41">
        <f>SUM(J33:J$119)/C33</f>
        <v>40.41409485648515</v>
      </c>
    </row>
    <row r="34" spans="1:11" x14ac:dyDescent="0.2">
      <c r="A34" s="53">
        <v>29</v>
      </c>
      <c r="C34" s="84">
        <v>97597</v>
      </c>
      <c r="D34" s="28">
        <f t="shared" si="0"/>
        <v>126</v>
      </c>
      <c r="E34" s="41">
        <f>SUMPRODUCT(D34:D$119*$A34:$A$119)/C34+0.5-$A34</f>
        <v>48.415404453615693</v>
      </c>
      <c r="F34" s="34">
        <f t="shared" si="1"/>
        <v>1.2910232896502967E-3</v>
      </c>
      <c r="G34" s="33"/>
      <c r="H34" s="41">
        <f>'HRQOL scores'!M$9</f>
        <v>0.85838036613402868</v>
      </c>
      <c r="I34" s="38">
        <f t="shared" si="2"/>
        <v>97534</v>
      </c>
      <c r="J34" s="38">
        <f t="shared" si="3"/>
        <v>83721.270630516359</v>
      </c>
      <c r="K34" s="41">
        <f>SUM(J34:J$119)/C34</f>
        <v>39.606516545532166</v>
      </c>
    </row>
    <row r="35" spans="1:11" x14ac:dyDescent="0.2">
      <c r="A35" s="53">
        <v>30</v>
      </c>
      <c r="C35" s="84">
        <v>97471</v>
      </c>
      <c r="D35" s="28">
        <f t="shared" si="0"/>
        <v>128</v>
      </c>
      <c r="E35" s="41">
        <f>SUMPRODUCT(D35:D$119*$A35:$A$119)/C35+0.5-$A35</f>
        <v>47.477344322511627</v>
      </c>
      <c r="F35" s="34">
        <f t="shared" si="1"/>
        <v>1.3132111089452247E-3</v>
      </c>
      <c r="G35" s="33"/>
      <c r="H35" s="41">
        <f>'HRQOL scores'!M$9</f>
        <v>0.85838036613402868</v>
      </c>
      <c r="I35" s="38">
        <f t="shared" si="2"/>
        <v>97407</v>
      </c>
      <c r="J35" s="38">
        <f t="shared" si="3"/>
        <v>83612.256324017333</v>
      </c>
      <c r="K35" s="41">
        <f>SUM(J35:J$119)/C35</f>
        <v>38.798780403030513</v>
      </c>
    </row>
    <row r="36" spans="1:11" x14ac:dyDescent="0.2">
      <c r="A36" s="53">
        <v>31</v>
      </c>
      <c r="C36" s="84">
        <v>97343</v>
      </c>
      <c r="D36" s="28">
        <f t="shared" si="0"/>
        <v>130</v>
      </c>
      <c r="E36" s="41">
        <f>SUMPRODUCT(D36:D$119*$A36:$A$119)/C36+0.5-$A36</f>
        <v>46.53911661300279</v>
      </c>
      <c r="F36" s="34">
        <f t="shared" si="1"/>
        <v>1.33548380469063E-3</v>
      </c>
      <c r="G36" s="33"/>
      <c r="H36" s="41">
        <f>'HRQOL scores'!M$9</f>
        <v>0.85838036613402868</v>
      </c>
      <c r="I36" s="38">
        <f t="shared" si="2"/>
        <v>97278</v>
      </c>
      <c r="J36" s="38">
        <f t="shared" si="3"/>
        <v>83501.525256786044</v>
      </c>
      <c r="K36" s="41">
        <f>SUM(J36:J$119)/C36</f>
        <v>37.990853665284298</v>
      </c>
    </row>
    <row r="37" spans="1:11" x14ac:dyDescent="0.2">
      <c r="A37" s="53">
        <v>32</v>
      </c>
      <c r="C37" s="84">
        <v>97213</v>
      </c>
      <c r="D37" s="28">
        <f t="shared" si="0"/>
        <v>134</v>
      </c>
      <c r="E37" s="41">
        <f>SUMPRODUCT(D37:D$119*$A37:$A$119)/C37+0.5-$A37</f>
        <v>45.600683328973801</v>
      </c>
      <c r="F37" s="34">
        <f t="shared" si="1"/>
        <v>1.3784164669334348E-3</v>
      </c>
      <c r="G37" s="33"/>
      <c r="H37" s="41">
        <f>'HRQOL scores'!M$9</f>
        <v>0.85838036613402868</v>
      </c>
      <c r="I37" s="38">
        <f t="shared" ref="I37:I68" si="4">(D37*0.5+C38)</f>
        <v>97146</v>
      </c>
      <c r="J37" s="38">
        <f t="shared" ref="J37:J68" si="5">I37*H37</f>
        <v>83388.219048456347</v>
      </c>
      <c r="K37" s="41">
        <f>SUM(J37:J$119)/C37</f>
        <v>37.182703373859297</v>
      </c>
    </row>
    <row r="38" spans="1:11" x14ac:dyDescent="0.2">
      <c r="A38" s="53">
        <v>33</v>
      </c>
      <c r="C38" s="84">
        <v>97079</v>
      </c>
      <c r="D38" s="28">
        <f t="shared" si="0"/>
        <v>137</v>
      </c>
      <c r="E38" s="41">
        <f>SUMPRODUCT(D38:D$119*$A38:$A$119)/C38+0.5-$A38</f>
        <v>44.662936664567312</v>
      </c>
      <c r="F38" s="34">
        <f t="shared" si="1"/>
        <v>1.4112217884403424E-3</v>
      </c>
      <c r="G38" s="33"/>
      <c r="H38" s="41">
        <f>'HRQOL scores'!M$9</f>
        <v>0.85838036613402868</v>
      </c>
      <c r="I38" s="38">
        <f t="shared" si="4"/>
        <v>97010.5</v>
      </c>
      <c r="J38" s="38">
        <f t="shared" si="5"/>
        <v>83271.908508845183</v>
      </c>
      <c r="K38" s="41">
        <f>SUM(J38:J$119)/C38</f>
        <v>36.375054584766296</v>
      </c>
    </row>
    <row r="39" spans="1:11" x14ac:dyDescent="0.2">
      <c r="A39" s="53">
        <v>34</v>
      </c>
      <c r="C39" s="84">
        <v>96942</v>
      </c>
      <c r="D39" s="28">
        <f t="shared" si="0"/>
        <v>143</v>
      </c>
      <c r="E39" s="41">
        <f>SUMPRODUCT(D39:D$119*$A39:$A$119)/C39+0.5-$A39</f>
        <v>43.725348439887057</v>
      </c>
      <c r="F39" s="34">
        <f t="shared" si="1"/>
        <v>1.4751088279589858E-3</v>
      </c>
      <c r="G39" s="33"/>
      <c r="H39" s="41">
        <f>'HRQOL scores'!M$9</f>
        <v>0.85838036613402868</v>
      </c>
      <c r="I39" s="38">
        <f t="shared" si="4"/>
        <v>96870.5</v>
      </c>
      <c r="J39" s="38">
        <f t="shared" si="5"/>
        <v>83151.735257586421</v>
      </c>
      <c r="K39" s="41">
        <f>SUM(J39:J$119)/C39</f>
        <v>35.567473494725533</v>
      </c>
    </row>
    <row r="40" spans="1:11" x14ac:dyDescent="0.2">
      <c r="A40" s="53">
        <v>35</v>
      </c>
      <c r="C40" s="84">
        <v>96799</v>
      </c>
      <c r="D40" s="28">
        <f t="shared" si="0"/>
        <v>148</v>
      </c>
      <c r="E40" s="41">
        <f>SUMPRODUCT(D40:D$119*$A40:$A$119)/C40+0.5-$A40</f>
        <v>42.78920472793655</v>
      </c>
      <c r="F40" s="34">
        <f t="shared" si="1"/>
        <v>1.528941414684036E-3</v>
      </c>
      <c r="G40" s="33"/>
      <c r="H40" s="41">
        <f>'HRQOL scores'!M$10</f>
        <v>0.84598670256201558</v>
      </c>
      <c r="I40" s="38">
        <f t="shared" si="4"/>
        <v>96725</v>
      </c>
      <c r="J40" s="38">
        <f t="shared" si="5"/>
        <v>81828.063805310958</v>
      </c>
      <c r="K40" s="41">
        <f>SUM(J40:J$119)/C40</f>
        <v>34.761002492464762</v>
      </c>
    </row>
    <row r="41" spans="1:11" x14ac:dyDescent="0.2">
      <c r="A41" s="53">
        <v>36</v>
      </c>
      <c r="C41" s="84">
        <v>96651</v>
      </c>
      <c r="D41" s="28">
        <f t="shared" si="0"/>
        <v>156</v>
      </c>
      <c r="E41" s="41">
        <f>SUMPRODUCT(D41:D$119*$A41:$A$119)/C41+0.5-$A41</f>
        <v>41.85396145367902</v>
      </c>
      <c r="F41" s="34">
        <f t="shared" si="1"/>
        <v>1.6140546916224353E-3</v>
      </c>
      <c r="G41" s="33"/>
      <c r="H41" s="41">
        <f>'HRQOL scores'!M$10</f>
        <v>0.84598670256201558</v>
      </c>
      <c r="I41" s="38">
        <f t="shared" si="4"/>
        <v>96573</v>
      </c>
      <c r="J41" s="38">
        <f t="shared" si="5"/>
        <v>81699.473826521527</v>
      </c>
      <c r="K41" s="41">
        <f>SUM(J41:J$119)/C41</f>
        <v>33.967596987747513</v>
      </c>
    </row>
    <row r="42" spans="1:11" x14ac:dyDescent="0.2">
      <c r="A42" s="53">
        <v>37</v>
      </c>
      <c r="C42" s="84">
        <v>96495</v>
      </c>
      <c r="D42" s="28">
        <f t="shared" si="0"/>
        <v>164</v>
      </c>
      <c r="E42" s="41">
        <f>SUMPRODUCT(D42:D$119*$A42:$A$119)/C42+0.5-$A42</f>
        <v>40.920816917555626</v>
      </c>
      <c r="F42" s="34">
        <f t="shared" si="1"/>
        <v>1.6995699259028966E-3</v>
      </c>
      <c r="G42" s="33"/>
      <c r="H42" s="41">
        <f>'HRQOL scores'!M$10</f>
        <v>0.84598670256201558</v>
      </c>
      <c r="I42" s="38">
        <f t="shared" si="4"/>
        <v>96413</v>
      </c>
      <c r="J42" s="38">
        <f t="shared" si="5"/>
        <v>81564.115954111607</v>
      </c>
      <c r="K42" s="41">
        <f>SUM(J42:J$119)/C42</f>
        <v>33.175840640823495</v>
      </c>
    </row>
    <row r="43" spans="1:11" x14ac:dyDescent="0.2">
      <c r="A43" s="53">
        <v>38</v>
      </c>
      <c r="C43" s="84">
        <v>96331</v>
      </c>
      <c r="D43" s="28">
        <f t="shared" si="0"/>
        <v>175</v>
      </c>
      <c r="E43" s="41">
        <f>SUMPRODUCT(D43:D$119*$A43:$A$119)/C43+0.5-$A43</f>
        <v>39.989631878206708</v>
      </c>
      <c r="F43" s="34">
        <f t="shared" si="1"/>
        <v>1.816652998515535E-3</v>
      </c>
      <c r="G43" s="33"/>
      <c r="H43" s="41">
        <f>'HRQOL scores'!M$10</f>
        <v>0.84598670256201558</v>
      </c>
      <c r="I43" s="38">
        <f t="shared" si="4"/>
        <v>96243.5</v>
      </c>
      <c r="J43" s="38">
        <f t="shared" si="5"/>
        <v>81420.721208027346</v>
      </c>
      <c r="K43" s="41">
        <f>SUM(J43:J$119)/C43</f>
        <v>32.385614461410675</v>
      </c>
    </row>
    <row r="44" spans="1:11" x14ac:dyDescent="0.2">
      <c r="A44" s="53">
        <v>39</v>
      </c>
      <c r="C44" s="84">
        <v>96156</v>
      </c>
      <c r="D44" s="28">
        <f t="shared" si="0"/>
        <v>188</v>
      </c>
      <c r="E44" s="41">
        <f>SUMPRODUCT(D44:D$119*$A44:$A$119)/C44+0.5-$A44</f>
        <v>39.061501398347801</v>
      </c>
      <c r="F44" s="34">
        <f t="shared" si="1"/>
        <v>1.955156204501019E-3</v>
      </c>
      <c r="G44" s="33"/>
      <c r="H44" s="41">
        <f>'HRQOL scores'!M$10</f>
        <v>0.84598670256201558</v>
      </c>
      <c r="I44" s="38">
        <f t="shared" si="4"/>
        <v>96062</v>
      </c>
      <c r="J44" s="38">
        <f t="shared" si="5"/>
        <v>81267.174621512342</v>
      </c>
      <c r="K44" s="41">
        <f>SUM(J44:J$119)/C44</f>
        <v>31.597798426246143</v>
      </c>
    </row>
    <row r="45" spans="1:11" x14ac:dyDescent="0.2">
      <c r="A45" s="53">
        <v>40</v>
      </c>
      <c r="C45" s="84">
        <v>95968</v>
      </c>
      <c r="D45" s="28">
        <f t="shared" si="0"/>
        <v>201</v>
      </c>
      <c r="E45" s="41">
        <f>SUMPRODUCT(D45:D$119*$A45:$A$119)/C45+0.5-$A45</f>
        <v>38.13704285240425</v>
      </c>
      <c r="F45" s="34">
        <f t="shared" si="1"/>
        <v>2.0944481493831279E-3</v>
      </c>
      <c r="G45" s="33"/>
      <c r="H45" s="41">
        <f>'HRQOL scores'!M$10</f>
        <v>0.84598670256201558</v>
      </c>
      <c r="I45" s="38">
        <f t="shared" si="4"/>
        <v>95867.5</v>
      </c>
      <c r="J45" s="38">
        <f t="shared" si="5"/>
        <v>81102.630207864029</v>
      </c>
      <c r="K45" s="41">
        <f>SUM(J45:J$119)/C45</f>
        <v>30.81288274062825</v>
      </c>
    </row>
    <row r="46" spans="1:11" x14ac:dyDescent="0.2">
      <c r="A46" s="53">
        <v>41</v>
      </c>
      <c r="C46" s="84">
        <v>95767</v>
      </c>
      <c r="D46" s="28">
        <f t="shared" si="0"/>
        <v>218</v>
      </c>
      <c r="E46" s="41">
        <f>SUMPRODUCT(D46:D$119*$A46:$A$119)/C46+0.5-$A46</f>
        <v>37.216037136587033</v>
      </c>
      <c r="F46" s="34">
        <f t="shared" si="1"/>
        <v>2.2763582444892292E-3</v>
      </c>
      <c r="G46" s="33"/>
      <c r="H46" s="41">
        <f>'HRQOL scores'!M$10</f>
        <v>0.84598670256201558</v>
      </c>
      <c r="I46" s="38">
        <f t="shared" si="4"/>
        <v>95658</v>
      </c>
      <c r="J46" s="38">
        <f t="shared" si="5"/>
        <v>80925.395993677288</v>
      </c>
      <c r="K46" s="41">
        <f>SUM(J46:J$119)/C46</f>
        <v>30.030679677182622</v>
      </c>
    </row>
    <row r="47" spans="1:11" x14ac:dyDescent="0.2">
      <c r="A47" s="53">
        <v>42</v>
      </c>
      <c r="C47" s="84">
        <v>95549</v>
      </c>
      <c r="D47" s="28">
        <f t="shared" si="0"/>
        <v>239</v>
      </c>
      <c r="E47" s="41">
        <f>SUMPRODUCT(D47:D$119*$A47:$A$119)/C47+0.5-$A47</f>
        <v>36.299806679918476</v>
      </c>
      <c r="F47" s="34">
        <f t="shared" si="1"/>
        <v>2.5013343938712074E-3</v>
      </c>
      <c r="G47" s="33"/>
      <c r="H47" s="41">
        <f>'HRQOL scores'!M$10</f>
        <v>0.84598670256201558</v>
      </c>
      <c r="I47" s="38">
        <f t="shared" si="4"/>
        <v>95429.5</v>
      </c>
      <c r="J47" s="38">
        <f t="shared" si="5"/>
        <v>80732.088032141866</v>
      </c>
      <c r="K47" s="41">
        <f>SUM(J47:J$119)/C47</f>
        <v>29.252244446839537</v>
      </c>
    </row>
    <row r="48" spans="1:11" x14ac:dyDescent="0.2">
      <c r="A48" s="53">
        <v>43</v>
      </c>
      <c r="C48" s="84">
        <v>95310</v>
      </c>
      <c r="D48" s="28">
        <f t="shared" si="0"/>
        <v>262</v>
      </c>
      <c r="E48" s="41">
        <f>SUMPRODUCT(D48:D$119*$A48:$A$119)/C48+0.5-$A48</f>
        <v>35.389578517044697</v>
      </c>
      <c r="F48" s="34">
        <f t="shared" si="1"/>
        <v>2.7489245619557235E-3</v>
      </c>
      <c r="G48" s="33"/>
      <c r="H48" s="41">
        <f>'HRQOL scores'!M$10</f>
        <v>0.84598670256201558</v>
      </c>
      <c r="I48" s="38">
        <f t="shared" si="4"/>
        <v>95179</v>
      </c>
      <c r="J48" s="38">
        <f t="shared" si="5"/>
        <v>80520.168363150078</v>
      </c>
      <c r="K48" s="41">
        <f>SUM(J48:J$119)/C48</f>
        <v>28.478550169121068</v>
      </c>
    </row>
    <row r="49" spans="1:11" x14ac:dyDescent="0.2">
      <c r="A49" s="53">
        <v>44</v>
      </c>
      <c r="C49" s="84">
        <v>95048</v>
      </c>
      <c r="D49" s="28">
        <f t="shared" si="0"/>
        <v>290</v>
      </c>
      <c r="E49" s="41">
        <f>SUMPRODUCT(D49:D$119*$A49:$A$119)/C49+0.5-$A49</f>
        <v>34.485751709236709</v>
      </c>
      <c r="F49" s="34">
        <f t="shared" si="1"/>
        <v>3.0510899755912804E-3</v>
      </c>
      <c r="G49" s="33"/>
      <c r="H49" s="41">
        <f>'HRQOL scores'!M$10</f>
        <v>0.84598670256201558</v>
      </c>
      <c r="I49" s="38">
        <f t="shared" si="4"/>
        <v>94903</v>
      </c>
      <c r="J49" s="38">
        <f t="shared" si="5"/>
        <v>80286.676033242969</v>
      </c>
      <c r="K49" s="41">
        <f>SUM(J49:J$119)/C49</f>
        <v>27.709898664419864</v>
      </c>
    </row>
    <row r="50" spans="1:11" x14ac:dyDescent="0.2">
      <c r="A50" s="53">
        <v>45</v>
      </c>
      <c r="C50" s="84">
        <v>94758</v>
      </c>
      <c r="D50" s="28">
        <f t="shared" si="0"/>
        <v>317</v>
      </c>
      <c r="E50" s="41">
        <f>SUMPRODUCT(D50:D$119*$A50:$A$119)/C50+0.5-$A50</f>
        <v>33.589762642304933</v>
      </c>
      <c r="F50" s="34">
        <f t="shared" si="1"/>
        <v>3.3453639798222841E-3</v>
      </c>
      <c r="G50" s="33"/>
      <c r="H50" s="41">
        <f>'HRQOL scores'!M$11</f>
        <v>0.8276310902508085</v>
      </c>
      <c r="I50" s="38">
        <f t="shared" si="4"/>
        <v>94599.5</v>
      </c>
      <c r="J50" s="38">
        <f t="shared" si="5"/>
        <v>78293.487322181361</v>
      </c>
      <c r="K50" s="41">
        <f>SUM(J50:J$119)/C50</f>
        <v>26.947421560422722</v>
      </c>
    </row>
    <row r="51" spans="1:11" x14ac:dyDescent="0.2">
      <c r="A51" s="53">
        <v>46</v>
      </c>
      <c r="C51" s="84">
        <v>94441</v>
      </c>
      <c r="D51" s="28">
        <f t="shared" si="0"/>
        <v>344</v>
      </c>
      <c r="E51" s="41">
        <f>SUMPRODUCT(D51:D$119*$A51:$A$119)/C51+0.5-$A51</f>
        <v>32.700831508132381</v>
      </c>
      <c r="F51" s="34">
        <f t="shared" si="1"/>
        <v>3.6424857847756802E-3</v>
      </c>
      <c r="G51" s="33"/>
      <c r="H51" s="41">
        <f>'HRQOL scores'!M$11</f>
        <v>0.8276310902508085</v>
      </c>
      <c r="I51" s="38">
        <f t="shared" si="4"/>
        <v>94269</v>
      </c>
      <c r="J51" s="38">
        <f t="shared" si="5"/>
        <v>78019.955246853468</v>
      </c>
      <c r="K51" s="41">
        <f>SUM(J51:J$119)/C51</f>
        <v>26.208852986524441</v>
      </c>
    </row>
    <row r="52" spans="1:11" x14ac:dyDescent="0.2">
      <c r="A52" s="53">
        <v>47</v>
      </c>
      <c r="C52" s="84">
        <v>94097</v>
      </c>
      <c r="D52" s="28">
        <f t="shared" si="0"/>
        <v>374</v>
      </c>
      <c r="E52" s="41">
        <f>SUMPRODUCT(D52:D$119*$A52:$A$119)/C52+0.5-$A52</f>
        <v>31.818551372089757</v>
      </c>
      <c r="F52" s="34">
        <f t="shared" si="1"/>
        <v>3.974621932686483E-3</v>
      </c>
      <c r="G52" s="33"/>
      <c r="H52" s="41">
        <f>'HRQOL scores'!M$11</f>
        <v>0.8276310902508085</v>
      </c>
      <c r="I52" s="38">
        <f t="shared" si="4"/>
        <v>93910</v>
      </c>
      <c r="J52" s="38">
        <f t="shared" si="5"/>
        <v>77722.835685453421</v>
      </c>
      <c r="K52" s="41">
        <f>SUM(J52:J$119)/C52</f>
        <v>25.475523445524306</v>
      </c>
    </row>
    <row r="53" spans="1:11" x14ac:dyDescent="0.2">
      <c r="A53" s="53">
        <v>48</v>
      </c>
      <c r="C53" s="84">
        <v>93723</v>
      </c>
      <c r="D53" s="28">
        <f t="shared" si="0"/>
        <v>406</v>
      </c>
      <c r="E53" s="41">
        <f>SUMPRODUCT(D53:D$119*$A53:$A$119)/C53+0.5-$A53</f>
        <v>30.943527506156769</v>
      </c>
      <c r="F53" s="34">
        <f t="shared" si="1"/>
        <v>4.3319142579729625E-3</v>
      </c>
      <c r="G53" s="33"/>
      <c r="H53" s="41">
        <f>'HRQOL scores'!M$11</f>
        <v>0.8276310902508085</v>
      </c>
      <c r="I53" s="38">
        <f t="shared" si="4"/>
        <v>93520</v>
      </c>
      <c r="J53" s="38">
        <f t="shared" si="5"/>
        <v>77400.059560255613</v>
      </c>
      <c r="K53" s="41">
        <f>SUM(J53:J$119)/C53</f>
        <v>24.747900664383852</v>
      </c>
    </row>
    <row r="54" spans="1:11" x14ac:dyDescent="0.2">
      <c r="A54" s="53">
        <v>49</v>
      </c>
      <c r="C54" s="84">
        <v>93317</v>
      </c>
      <c r="D54" s="28">
        <f t="shared" si="0"/>
        <v>442</v>
      </c>
      <c r="E54" s="41">
        <f>SUMPRODUCT(D54:D$119*$A54:$A$119)/C54+0.5-$A54</f>
        <v>30.075980030000224</v>
      </c>
      <c r="F54" s="34">
        <f t="shared" si="1"/>
        <v>4.736543180770921E-3</v>
      </c>
      <c r="G54" s="33"/>
      <c r="H54" s="41">
        <f>'HRQOL scores'!M$11</f>
        <v>0.8276310902508085</v>
      </c>
      <c r="I54" s="38">
        <f t="shared" si="4"/>
        <v>93096</v>
      </c>
      <c r="J54" s="38">
        <f t="shared" si="5"/>
        <v>77049.143977989268</v>
      </c>
      <c r="K54" s="41">
        <f>SUM(J54:J$119)/C54</f>
        <v>24.026141371966439</v>
      </c>
    </row>
    <row r="55" spans="1:11" x14ac:dyDescent="0.2">
      <c r="A55" s="53">
        <v>50</v>
      </c>
      <c r="C55" s="84">
        <v>92875</v>
      </c>
      <c r="D55" s="28">
        <f t="shared" si="0"/>
        <v>480</v>
      </c>
      <c r="E55" s="41">
        <f>SUMPRODUCT(D55:D$119*$A55:$A$119)/C55+0.5-$A55</f>
        <v>29.216734626751332</v>
      </c>
      <c r="F55" s="34">
        <f t="shared" si="1"/>
        <v>5.1682368775235535E-3</v>
      </c>
      <c r="G55" s="33"/>
      <c r="H55" s="41">
        <f>'HRQOL scores'!M$11</f>
        <v>0.8276310902508085</v>
      </c>
      <c r="I55" s="38">
        <f t="shared" si="4"/>
        <v>92635</v>
      </c>
      <c r="J55" s="38">
        <f t="shared" si="5"/>
        <v>76667.60604538364</v>
      </c>
      <c r="K55" s="41">
        <f>SUM(J55:J$119)/C55</f>
        <v>23.310883342447397</v>
      </c>
    </row>
    <row r="56" spans="1:11" x14ac:dyDescent="0.2">
      <c r="A56" s="53">
        <v>51</v>
      </c>
      <c r="C56" s="84">
        <v>92395</v>
      </c>
      <c r="D56" s="28">
        <f t="shared" si="0"/>
        <v>519</v>
      </c>
      <c r="E56" s="41">
        <f>SUMPRODUCT(D56:D$119*$A56:$A$119)/C56+0.5-$A56</f>
        <v>28.365920541799127</v>
      </c>
      <c r="F56" s="34">
        <f t="shared" si="1"/>
        <v>5.6171870772227933E-3</v>
      </c>
      <c r="G56" s="33"/>
      <c r="H56" s="41">
        <f>'HRQOL scores'!M$11</f>
        <v>0.8276310902508085</v>
      </c>
      <c r="I56" s="38">
        <f t="shared" si="4"/>
        <v>92135.5</v>
      </c>
      <c r="J56" s="38">
        <f t="shared" si="5"/>
        <v>76254.204315803363</v>
      </c>
      <c r="K56" s="41">
        <f>SUM(J56:J$119)/C56</f>
        <v>22.602204495745639</v>
      </c>
    </row>
    <row r="57" spans="1:11" x14ac:dyDescent="0.2">
      <c r="A57" s="53">
        <v>52</v>
      </c>
      <c r="C57" s="84">
        <v>91876</v>
      </c>
      <c r="D57" s="28">
        <f t="shared" si="0"/>
        <v>559</v>
      </c>
      <c r="E57" s="41">
        <f>SUMPRODUCT(D57:D$119*$A57:$A$119)/C57+0.5-$A57</f>
        <v>27.523332844916311</v>
      </c>
      <c r="F57" s="34">
        <f t="shared" si="1"/>
        <v>6.0842875179589881E-3</v>
      </c>
      <c r="G57" s="33"/>
      <c r="H57" s="41">
        <f>'HRQOL scores'!M$11</f>
        <v>0.8276310902508085</v>
      </c>
      <c r="I57" s="38">
        <f t="shared" si="4"/>
        <v>91596.5</v>
      </c>
      <c r="J57" s="38">
        <f t="shared" si="5"/>
        <v>75808.111158158179</v>
      </c>
      <c r="K57" s="41">
        <f>SUM(J57:J$119)/C57</f>
        <v>21.899913797603453</v>
      </c>
    </row>
    <row r="58" spans="1:11" x14ac:dyDescent="0.2">
      <c r="A58" s="53">
        <v>53</v>
      </c>
      <c r="C58" s="84">
        <v>91317</v>
      </c>
      <c r="D58" s="28">
        <f t="shared" si="0"/>
        <v>597</v>
      </c>
      <c r="E58" s="41">
        <f>SUMPRODUCT(D58:D$119*$A58:$A$119)/C58+0.5-$A58</f>
        <v>26.688757060126051</v>
      </c>
      <c r="F58" s="34">
        <f t="shared" si="1"/>
        <v>6.537665494924275E-3</v>
      </c>
      <c r="G58" s="33"/>
      <c r="H58" s="41">
        <f>'HRQOL scores'!M$11</f>
        <v>0.8276310902508085</v>
      </c>
      <c r="I58" s="38">
        <f t="shared" si="4"/>
        <v>91018.5</v>
      </c>
      <c r="J58" s="38">
        <f t="shared" si="5"/>
        <v>75329.74038799321</v>
      </c>
      <c r="K58" s="41">
        <f>SUM(J58:J$119)/C58</f>
        <v>21.203810560032164</v>
      </c>
    </row>
    <row r="59" spans="1:11" x14ac:dyDescent="0.2">
      <c r="A59" s="53">
        <v>54</v>
      </c>
      <c r="C59" s="84">
        <v>90720</v>
      </c>
      <c r="D59" s="28">
        <f t="shared" si="0"/>
        <v>635</v>
      </c>
      <c r="E59" s="41">
        <f>SUMPRODUCT(D59:D$119*$A59:$A$119)/C59+0.5-$A59</f>
        <v>25.861097095012468</v>
      </c>
      <c r="F59" s="34">
        <f t="shared" si="1"/>
        <v>6.9995590828924158E-3</v>
      </c>
      <c r="G59" s="33"/>
      <c r="H59" s="41">
        <f>'HRQOL scores'!M$11</f>
        <v>0.8276310902508085</v>
      </c>
      <c r="I59" s="38">
        <f t="shared" si="4"/>
        <v>90402.5</v>
      </c>
      <c r="J59" s="38">
        <f t="shared" si="5"/>
        <v>74819.919636398714</v>
      </c>
      <c r="K59" s="41">
        <f>SUM(J59:J$119)/C59</f>
        <v>20.512991936976011</v>
      </c>
    </row>
    <row r="60" spans="1:11" x14ac:dyDescent="0.2">
      <c r="A60" s="53">
        <v>55</v>
      </c>
      <c r="C60" s="84">
        <v>90085</v>
      </c>
      <c r="D60" s="28">
        <f t="shared" si="0"/>
        <v>676</v>
      </c>
      <c r="E60" s="41">
        <f>SUMPRODUCT(D60:D$119*$A60:$A$119)/C60+0.5-$A60</f>
        <v>25.039864888266976</v>
      </c>
      <c r="F60" s="34">
        <f t="shared" si="1"/>
        <v>7.5040239773547209E-3</v>
      </c>
      <c r="G60" s="33"/>
      <c r="H60" s="41">
        <f>'HRQOL scores'!M$12</f>
        <v>0.81616478435061091</v>
      </c>
      <c r="I60" s="38">
        <f t="shared" si="4"/>
        <v>89747</v>
      </c>
      <c r="J60" s="38">
        <f t="shared" si="5"/>
        <v>73248.340901114279</v>
      </c>
      <c r="K60" s="41">
        <f>SUM(J60:J$119)/C60</f>
        <v>19.827037896276462</v>
      </c>
    </row>
    <row r="61" spans="1:11" x14ac:dyDescent="0.2">
      <c r="A61" s="53">
        <v>56</v>
      </c>
      <c r="C61" s="84">
        <v>89409</v>
      </c>
      <c r="D61" s="28">
        <f t="shared" si="0"/>
        <v>721</v>
      </c>
      <c r="E61" s="41">
        <f>SUMPRODUCT(D61:D$119*$A61:$A$119)/C61+0.5-$A61</f>
        <v>24.225404919633718</v>
      </c>
      <c r="F61" s="34">
        <f t="shared" si="1"/>
        <v>8.0640651388562672E-3</v>
      </c>
      <c r="G61" s="33"/>
      <c r="H61" s="41">
        <f>'HRQOL scores'!M$12</f>
        <v>0.81616478435061091</v>
      </c>
      <c r="I61" s="38">
        <f t="shared" si="4"/>
        <v>89048.5</v>
      </c>
      <c r="J61" s="38">
        <f t="shared" si="5"/>
        <v>72678.249799245372</v>
      </c>
      <c r="K61" s="41">
        <f>SUM(J61:J$119)/C61</f>
        <v>19.15769517593252</v>
      </c>
    </row>
    <row r="62" spans="1:11" x14ac:dyDescent="0.2">
      <c r="A62" s="53">
        <v>57</v>
      </c>
      <c r="C62" s="84">
        <v>88688</v>
      </c>
      <c r="D62" s="28">
        <f t="shared" si="0"/>
        <v>769</v>
      </c>
      <c r="E62" s="41">
        <f>SUMPRODUCT(D62:D$119*$A62:$A$119)/C62+0.5-$A62</f>
        <v>23.418283515915689</v>
      </c>
      <c r="F62" s="34">
        <f t="shared" si="1"/>
        <v>8.6708461122136024E-3</v>
      </c>
      <c r="G62" s="33"/>
      <c r="H62" s="41">
        <f>'HRQOL scores'!M$12</f>
        <v>0.81616478435061091</v>
      </c>
      <c r="I62" s="38">
        <f t="shared" si="4"/>
        <v>88303.5</v>
      </c>
      <c r="J62" s="38">
        <f t="shared" si="5"/>
        <v>72070.207034904175</v>
      </c>
      <c r="K62" s="41">
        <f>SUM(J62:J$119)/C62</f>
        <v>18.493957673932272</v>
      </c>
    </row>
    <row r="63" spans="1:11" x14ac:dyDescent="0.2">
      <c r="A63" s="53">
        <v>58</v>
      </c>
      <c r="C63" s="84">
        <v>87919</v>
      </c>
      <c r="D63" s="28">
        <f t="shared" si="0"/>
        <v>821</v>
      </c>
      <c r="E63" s="41">
        <f>SUMPRODUCT(D63:D$119*$A63:$A$119)/C63+0.5-$A63</f>
        <v>22.618742575092199</v>
      </c>
      <c r="F63" s="34">
        <f t="shared" si="1"/>
        <v>9.3381407886804907E-3</v>
      </c>
      <c r="G63" s="33"/>
      <c r="H63" s="41">
        <f>'HRQOL scores'!M$12</f>
        <v>0.81616478435061091</v>
      </c>
      <c r="I63" s="38">
        <f t="shared" si="4"/>
        <v>87508.5</v>
      </c>
      <c r="J63" s="38">
        <f t="shared" si="5"/>
        <v>71421.356031345436</v>
      </c>
      <c r="K63" s="41">
        <f>SUM(J63:J$119)/C63</f>
        <v>17.835984385068087</v>
      </c>
    </row>
    <row r="64" spans="1:11" x14ac:dyDescent="0.2">
      <c r="A64" s="53">
        <v>59</v>
      </c>
      <c r="C64" s="84">
        <v>87098</v>
      </c>
      <c r="D64" s="28">
        <f t="shared" si="0"/>
        <v>878</v>
      </c>
      <c r="E64" s="41">
        <f>SUMPRODUCT(D64:D$119*$A64:$A$119)/C64+0.5-$A64</f>
        <v>21.827237461934033</v>
      </c>
      <c r="F64" s="34">
        <f t="shared" si="1"/>
        <v>1.0080598865645595E-2</v>
      </c>
      <c r="G64" s="33"/>
      <c r="H64" s="41">
        <f>'HRQOL scores'!M$12</f>
        <v>0.81616478435061091</v>
      </c>
      <c r="I64" s="38">
        <f t="shared" si="4"/>
        <v>86659</v>
      </c>
      <c r="J64" s="38">
        <f t="shared" si="5"/>
        <v>70728.024047039595</v>
      </c>
      <c r="K64" s="41">
        <f>SUM(J64:J$119)/C64</f>
        <v>17.184097856660955</v>
      </c>
    </row>
    <row r="65" spans="1:11" x14ac:dyDescent="0.2">
      <c r="A65" s="53">
        <v>60</v>
      </c>
      <c r="C65" s="84">
        <v>86220</v>
      </c>
      <c r="D65" s="28">
        <f t="shared" si="0"/>
        <v>938</v>
      </c>
      <c r="E65" s="41">
        <f>SUMPRODUCT(D65:D$119*$A65:$A$119)/C65+0.5-$A65</f>
        <v>21.04441809857957</v>
      </c>
      <c r="F65" s="34">
        <f t="shared" si="1"/>
        <v>1.0879146369751798E-2</v>
      </c>
      <c r="G65" s="33"/>
      <c r="H65" s="41">
        <f>'HRQOL scores'!M$12</f>
        <v>0.81616478435061091</v>
      </c>
      <c r="I65" s="38">
        <f t="shared" si="4"/>
        <v>85751</v>
      </c>
      <c r="J65" s="38">
        <f t="shared" si="5"/>
        <v>69986.946422849229</v>
      </c>
      <c r="K65" s="41">
        <f>SUM(J65:J$119)/C65</f>
        <v>16.538767467784922</v>
      </c>
    </row>
    <row r="66" spans="1:11" x14ac:dyDescent="0.2">
      <c r="A66" s="53">
        <v>61</v>
      </c>
      <c r="C66" s="84">
        <v>85282</v>
      </c>
      <c r="D66" s="28">
        <f t="shared" si="0"/>
        <v>1002</v>
      </c>
      <c r="E66" s="41">
        <f>SUMPRODUCT(D66:D$119*$A66:$A$119)/C66+0.5-$A66</f>
        <v>20.270382125882719</v>
      </c>
      <c r="F66" s="34">
        <f t="shared" si="1"/>
        <v>1.1749255411458456E-2</v>
      </c>
      <c r="G66" s="33"/>
      <c r="H66" s="41">
        <f>'HRQOL scores'!M$12</f>
        <v>0.81616478435061091</v>
      </c>
      <c r="I66" s="38">
        <f t="shared" si="4"/>
        <v>84781</v>
      </c>
      <c r="J66" s="38">
        <f t="shared" si="5"/>
        <v>69195.266582029144</v>
      </c>
      <c r="K66" s="41">
        <f>SUM(J66:J$119)/C66</f>
        <v>15.900020926450681</v>
      </c>
    </row>
    <row r="67" spans="1:11" x14ac:dyDescent="0.2">
      <c r="A67" s="53">
        <v>62</v>
      </c>
      <c r="C67" s="84">
        <v>84280</v>
      </c>
      <c r="D67" s="28">
        <f t="shared" si="0"/>
        <v>1069</v>
      </c>
      <c r="E67" s="41">
        <f>SUMPRODUCT(D67:D$119*$A67:$A$119)/C67+0.5-$A67</f>
        <v>19.505431044844926</v>
      </c>
      <c r="F67" s="34">
        <f t="shared" si="1"/>
        <v>1.268391077361177E-2</v>
      </c>
      <c r="G67" s="33"/>
      <c r="H67" s="41">
        <f>'HRQOL scores'!M$12</f>
        <v>0.81616478435061091</v>
      </c>
      <c r="I67" s="38">
        <f t="shared" si="4"/>
        <v>83745.5</v>
      </c>
      <c r="J67" s="38">
        <f t="shared" si="5"/>
        <v>68350.127947834088</v>
      </c>
      <c r="K67" s="41">
        <f>SUM(J67:J$119)/C67</f>
        <v>15.26803889496367</v>
      </c>
    </row>
    <row r="68" spans="1:11" x14ac:dyDescent="0.2">
      <c r="A68" s="53">
        <v>63</v>
      </c>
      <c r="C68" s="84">
        <v>83211</v>
      </c>
      <c r="D68" s="28">
        <f t="shared" si="0"/>
        <v>1139</v>
      </c>
      <c r="E68" s="41">
        <f>SUMPRODUCT(D68:D$119*$A68:$A$119)/C68+0.5-$A68</f>
        <v>18.749591141309807</v>
      </c>
      <c r="F68" s="34">
        <f t="shared" si="1"/>
        <v>1.3688094122171347E-2</v>
      </c>
      <c r="G68" s="33"/>
      <c r="H68" s="41">
        <f>'HRQOL scores'!M$12</f>
        <v>0.81616478435061091</v>
      </c>
      <c r="I68" s="38">
        <f t="shared" si="4"/>
        <v>82641.5</v>
      </c>
      <c r="J68" s="38">
        <f t="shared" si="5"/>
        <v>67449.082025911004</v>
      </c>
      <c r="K68" s="41">
        <f>SUM(J68:J$119)/C68</f>
        <v>14.642777879363351</v>
      </c>
    </row>
    <row r="69" spans="1:11" x14ac:dyDescent="0.2">
      <c r="A69" s="53">
        <v>64</v>
      </c>
      <c r="C69" s="84">
        <v>82072</v>
      </c>
      <c r="D69" s="28">
        <f t="shared" ref="D69:D119" si="6">C69-C70</f>
        <v>1215</v>
      </c>
      <c r="E69" s="41">
        <f>SUMPRODUCT(D69:D$119*$A69:$A$119)/C69+0.5-$A69</f>
        <v>18.002860030942713</v>
      </c>
      <c r="F69" s="34">
        <f t="shared" ref="F69:F116" si="7">D69/C69</f>
        <v>1.4804074471196024E-2</v>
      </c>
      <c r="G69" s="33"/>
      <c r="H69" s="41">
        <f>'HRQOL scores'!M$12</f>
        <v>0.81616478435061091</v>
      </c>
      <c r="I69" s="38">
        <f t="shared" ref="I69:I100" si="8">(D69*0.5+C70)</f>
        <v>81464.5</v>
      </c>
      <c r="J69" s="38">
        <f t="shared" ref="J69:J100" si="9">I69*H69</f>
        <v>66488.456074730348</v>
      </c>
      <c r="K69" s="41">
        <f>SUM(J69:J$119)/C69</f>
        <v>14.024163028728346</v>
      </c>
    </row>
    <row r="70" spans="1:11" x14ac:dyDescent="0.2">
      <c r="A70" s="53">
        <v>65</v>
      </c>
      <c r="C70" s="84">
        <v>80857</v>
      </c>
      <c r="D70" s="28">
        <f t="shared" si="6"/>
        <v>1301</v>
      </c>
      <c r="E70" s="41">
        <f>SUMPRODUCT(D70:D$119*$A70:$A$119)/C70+0.5-$A70</f>
        <v>17.265867252798529</v>
      </c>
      <c r="F70" s="34">
        <f t="shared" si="7"/>
        <v>1.6090134434866493E-2</v>
      </c>
      <c r="G70" s="33"/>
      <c r="H70" s="41">
        <f>'HRQOL scores'!M$13</f>
        <v>0.81038207710406007</v>
      </c>
      <c r="I70" s="38">
        <f t="shared" si="8"/>
        <v>80206.5</v>
      </c>
      <c r="J70" s="38">
        <f t="shared" si="9"/>
        <v>64997.910067246798</v>
      </c>
      <c r="K70" s="41">
        <f>SUM(J70:J$119)/C70</f>
        <v>13.412600665607959</v>
      </c>
    </row>
    <row r="71" spans="1:11" x14ac:dyDescent="0.2">
      <c r="A71" s="53">
        <v>66</v>
      </c>
      <c r="C71" s="84">
        <v>79556</v>
      </c>
      <c r="D71" s="28">
        <f t="shared" si="6"/>
        <v>1387</v>
      </c>
      <c r="E71" s="41">
        <f>SUMPRODUCT(D71:D$119*$A71:$A$119)/C71+0.5-$A71</f>
        <v>16.540043849106667</v>
      </c>
      <c r="F71" s="34">
        <f t="shared" si="7"/>
        <v>1.7434260143798078E-2</v>
      </c>
      <c r="G71" s="33"/>
      <c r="H71" s="41">
        <f>'HRQOL scores'!M$13</f>
        <v>0.81038207710406007</v>
      </c>
      <c r="I71" s="38">
        <f t="shared" si="8"/>
        <v>78862.5</v>
      </c>
      <c r="J71" s="38">
        <f t="shared" si="9"/>
        <v>63908.756555618937</v>
      </c>
      <c r="K71" s="41">
        <f>SUM(J71:J$119)/C71</f>
        <v>12.814932147818102</v>
      </c>
    </row>
    <row r="72" spans="1:11" x14ac:dyDescent="0.2">
      <c r="A72" s="53">
        <v>67</v>
      </c>
      <c r="C72" s="84">
        <v>78169</v>
      </c>
      <c r="D72" s="28">
        <f t="shared" si="6"/>
        <v>1479</v>
      </c>
      <c r="E72" s="41">
        <f>SUMPRODUCT(D72:D$119*$A72:$A$119)/C72+0.5-$A72</f>
        <v>15.824652080230408</v>
      </c>
      <c r="F72" s="34">
        <f t="shared" si="7"/>
        <v>1.892054394964756E-2</v>
      </c>
      <c r="G72" s="33"/>
      <c r="H72" s="41">
        <f>'HRQOL scores'!M$13</f>
        <v>0.81038207710406007</v>
      </c>
      <c r="I72" s="38">
        <f t="shared" si="8"/>
        <v>77429.5</v>
      </c>
      <c r="J72" s="38">
        <f t="shared" si="9"/>
        <v>62747.479039128819</v>
      </c>
      <c r="K72" s="41">
        <f>SUM(J72:J$119)/C72</f>
        <v>12.22474363745472</v>
      </c>
    </row>
    <row r="73" spans="1:11" x14ac:dyDescent="0.2">
      <c r="A73" s="53">
        <v>68</v>
      </c>
      <c r="C73" s="84">
        <v>76690</v>
      </c>
      <c r="D73" s="28">
        <f t="shared" si="6"/>
        <v>1577</v>
      </c>
      <c r="E73" s="41">
        <f>SUMPRODUCT(D73:D$119*$A73:$A$119)/C73+0.5-$A73</f>
        <v>15.120194659793071</v>
      </c>
      <c r="F73" s="34">
        <f t="shared" si="7"/>
        <v>2.056330681966358E-2</v>
      </c>
      <c r="G73" s="33"/>
      <c r="H73" s="41">
        <f>'HRQOL scores'!M$13</f>
        <v>0.81038207710406007</v>
      </c>
      <c r="I73" s="38">
        <f t="shared" si="8"/>
        <v>75901.5</v>
      </c>
      <c r="J73" s="38">
        <f t="shared" si="9"/>
        <v>61509.215225313812</v>
      </c>
      <c r="K73" s="41">
        <f>SUM(J73:J$119)/C73</f>
        <v>11.642306772161549</v>
      </c>
    </row>
    <row r="74" spans="1:11" x14ac:dyDescent="0.2">
      <c r="A74" s="53">
        <v>69</v>
      </c>
      <c r="C74" s="84">
        <v>75113</v>
      </c>
      <c r="D74" s="28">
        <f t="shared" si="6"/>
        <v>1682</v>
      </c>
      <c r="E74" s="41">
        <f>SUMPRODUCT(D74:D$119*$A74:$A$119)/C74+0.5-$A74</f>
        <v>14.427146145933861</v>
      </c>
      <c r="F74" s="34">
        <f t="shared" si="7"/>
        <v>2.2392927988497329E-2</v>
      </c>
      <c r="G74" s="33"/>
      <c r="H74" s="41">
        <f>'HRQOL scores'!M$13</f>
        <v>0.81038207710406007</v>
      </c>
      <c r="I74" s="38">
        <f t="shared" si="8"/>
        <v>74272</v>
      </c>
      <c r="J74" s="38">
        <f t="shared" si="9"/>
        <v>60188.697630672752</v>
      </c>
      <c r="K74" s="41">
        <f>SUM(J74:J$119)/C74</f>
        <v>11.06784832361582</v>
      </c>
    </row>
    <row r="75" spans="1:11" x14ac:dyDescent="0.2">
      <c r="A75" s="53">
        <v>70</v>
      </c>
      <c r="C75" s="84">
        <v>73431</v>
      </c>
      <c r="D75" s="28">
        <f t="shared" si="6"/>
        <v>1798</v>
      </c>
      <c r="E75" s="41">
        <f>SUMPRODUCT(D75:D$119*$A75:$A$119)/C75+0.5-$A75</f>
        <v>13.74615936674607</v>
      </c>
      <c r="F75" s="34">
        <f t="shared" si="7"/>
        <v>2.4485571488880718E-2</v>
      </c>
      <c r="G75" s="33"/>
      <c r="H75" s="41">
        <f>'HRQOL scores'!M$13</f>
        <v>0.81038207710406007</v>
      </c>
      <c r="I75" s="38">
        <f t="shared" si="8"/>
        <v>72532</v>
      </c>
      <c r="J75" s="38">
        <f t="shared" si="9"/>
        <v>58778.632816511687</v>
      </c>
      <c r="K75" s="41">
        <f>SUM(J75:J$119)/C75</f>
        <v>10.501703551648246</v>
      </c>
    </row>
    <row r="76" spans="1:11" x14ac:dyDescent="0.2">
      <c r="A76" s="53">
        <v>71</v>
      </c>
      <c r="C76" s="84">
        <v>71633</v>
      </c>
      <c r="D76" s="28">
        <f t="shared" si="6"/>
        <v>1929</v>
      </c>
      <c r="E76" s="41">
        <f>SUMPRODUCT(D76:D$119*$A76:$A$119)/C76+0.5-$A76</f>
        <v>13.078640130380279</v>
      </c>
      <c r="F76" s="34">
        <f t="shared" si="7"/>
        <v>2.6928929404045621E-2</v>
      </c>
      <c r="G76" s="33"/>
      <c r="H76" s="41">
        <f>'HRQOL scores'!M$13</f>
        <v>0.81038207710406007</v>
      </c>
      <c r="I76" s="38">
        <f t="shared" si="8"/>
        <v>70668.5</v>
      </c>
      <c r="J76" s="38">
        <f t="shared" si="9"/>
        <v>57268.485815828266</v>
      </c>
      <c r="K76" s="41">
        <f>SUM(J76:J$119)/C76</f>
        <v>9.9447455877119584</v>
      </c>
    </row>
    <row r="77" spans="1:11" x14ac:dyDescent="0.2">
      <c r="A77" s="53">
        <v>72</v>
      </c>
      <c r="C77" s="84">
        <v>69704</v>
      </c>
      <c r="D77" s="28">
        <f t="shared" si="6"/>
        <v>2073</v>
      </c>
      <c r="E77" s="41">
        <f>SUMPRODUCT(D77:D$119*$A77:$A$119)/C77+0.5-$A77</f>
        <v>12.426743493336545</v>
      </c>
      <c r="F77" s="34">
        <f t="shared" si="7"/>
        <v>2.9740043612992081E-2</v>
      </c>
      <c r="G77" s="33"/>
      <c r="H77" s="41">
        <f>'HRQOL scores'!M$13</f>
        <v>0.81038207710406007</v>
      </c>
      <c r="I77" s="38">
        <f t="shared" si="8"/>
        <v>68667.5</v>
      </c>
      <c r="J77" s="38">
        <f t="shared" si="9"/>
        <v>55646.911279543048</v>
      </c>
      <c r="K77" s="41">
        <f>SUM(J77:J$119)/C77</f>
        <v>9.3983627176165285</v>
      </c>
    </row>
    <row r="78" spans="1:11" x14ac:dyDescent="0.2">
      <c r="A78" s="53">
        <v>73</v>
      </c>
      <c r="C78" s="84">
        <v>67631</v>
      </c>
      <c r="D78" s="28">
        <f t="shared" si="6"/>
        <v>2227</v>
      </c>
      <c r="E78" s="41">
        <f>SUMPRODUCT(D78:D$119*$A78:$A$119)/C78+0.5-$A78</f>
        <v>11.792317553481837</v>
      </c>
      <c r="F78" s="34">
        <f t="shared" si="7"/>
        <v>3.2928686549067734E-2</v>
      </c>
      <c r="G78" s="33"/>
      <c r="H78" s="41">
        <f>'HRQOL scores'!M$13</f>
        <v>0.81038207710406007</v>
      </c>
      <c r="I78" s="38">
        <f t="shared" si="8"/>
        <v>66517.5</v>
      </c>
      <c r="J78" s="38">
        <f t="shared" si="9"/>
        <v>53904.589813769315</v>
      </c>
      <c r="K78" s="41">
        <f>SUM(J78:J$119)/C78</f>
        <v>8.8636359596812024</v>
      </c>
    </row>
    <row r="79" spans="1:11" x14ac:dyDescent="0.2">
      <c r="A79" s="53">
        <v>74</v>
      </c>
      <c r="C79" s="84">
        <v>65404</v>
      </c>
      <c r="D79" s="28">
        <f t="shared" si="6"/>
        <v>2387</v>
      </c>
      <c r="E79" s="41">
        <f>SUMPRODUCT(D79:D$119*$A79:$A$119)/C79+0.5-$A79</f>
        <v>11.176819895717856</v>
      </c>
      <c r="F79" s="34">
        <f t="shared" si="7"/>
        <v>3.6496238762155221E-2</v>
      </c>
      <c r="G79" s="33"/>
      <c r="H79" s="41">
        <f>'HRQOL scores'!M$13</f>
        <v>0.81038207710406007</v>
      </c>
      <c r="I79" s="38">
        <f t="shared" si="8"/>
        <v>64210.5</v>
      </c>
      <c r="J79" s="38">
        <f t="shared" si="9"/>
        <v>52035.038361890249</v>
      </c>
      <c r="K79" s="41">
        <f>SUM(J79:J$119)/C79</f>
        <v>8.3412631303197067</v>
      </c>
    </row>
    <row r="80" spans="1:11" x14ac:dyDescent="0.2">
      <c r="A80" s="53">
        <v>75</v>
      </c>
      <c r="C80" s="84">
        <v>63017</v>
      </c>
      <c r="D80" s="28">
        <f t="shared" si="6"/>
        <v>2549</v>
      </c>
      <c r="E80" s="41">
        <f>SUMPRODUCT(D80:D$119*$A80:$A$119)/C80+0.5-$A80</f>
        <v>10.58124360822525</v>
      </c>
      <c r="F80" s="34">
        <f t="shared" si="7"/>
        <v>4.0449402542171158E-2</v>
      </c>
      <c r="G80" s="33"/>
      <c r="H80" s="41">
        <f>'HRQOL scores'!M$14</f>
        <v>0.76599185879557008</v>
      </c>
      <c r="I80" s="38">
        <f t="shared" si="8"/>
        <v>61742.5</v>
      </c>
      <c r="J80" s="38">
        <f t="shared" si="9"/>
        <v>47294.252341685489</v>
      </c>
      <c r="K80" s="41">
        <f>SUM(J80:J$119)/C80</f>
        <v>7.8314888905142999</v>
      </c>
    </row>
    <row r="81" spans="1:11" x14ac:dyDescent="0.2">
      <c r="A81" s="53">
        <v>76</v>
      </c>
      <c r="C81" s="84">
        <v>60468</v>
      </c>
      <c r="D81" s="28">
        <f t="shared" si="6"/>
        <v>2704</v>
      </c>
      <c r="E81" s="41">
        <f>SUMPRODUCT(D81:D$119*$A81:$A$119)/C81+0.5-$A81</f>
        <v>10.006213674332386</v>
      </c>
      <c r="F81" s="34">
        <f t="shared" si="7"/>
        <v>4.4717867301713302E-2</v>
      </c>
      <c r="G81" s="33"/>
      <c r="H81" s="41">
        <f>'HRQOL scores'!M$14</f>
        <v>0.76599185879557008</v>
      </c>
      <c r="I81" s="38">
        <f t="shared" si="8"/>
        <v>59116</v>
      </c>
      <c r="J81" s="38">
        <f t="shared" si="9"/>
        <v>45282.374724558918</v>
      </c>
      <c r="K81" s="41">
        <f>SUM(J81:J$119)/C81</f>
        <v>7.3794847369162895</v>
      </c>
    </row>
    <row r="82" spans="1:11" x14ac:dyDescent="0.2">
      <c r="A82" s="53">
        <v>77</v>
      </c>
      <c r="C82" s="84">
        <v>57764</v>
      </c>
      <c r="D82" s="28">
        <f t="shared" si="6"/>
        <v>2852</v>
      </c>
      <c r="E82" s="41">
        <f>SUMPRODUCT(D82:D$119*$A82:$A$119)/C82+0.5-$A82</f>
        <v>9.4512105889400004</v>
      </c>
      <c r="F82" s="34">
        <f t="shared" si="7"/>
        <v>4.937331209750017E-2</v>
      </c>
      <c r="G82" s="33"/>
      <c r="H82" s="41">
        <f>'HRQOL scores'!M$14</f>
        <v>0.76599185879557008</v>
      </c>
      <c r="I82" s="38">
        <f t="shared" si="8"/>
        <v>56338</v>
      </c>
      <c r="J82" s="38">
        <f t="shared" si="9"/>
        <v>43154.449340824824</v>
      </c>
      <c r="K82" s="41">
        <f>SUM(J82:J$119)/C82</f>
        <v>6.9410066537513897</v>
      </c>
    </row>
    <row r="83" spans="1:11" x14ac:dyDescent="0.2">
      <c r="A83" s="53">
        <v>78</v>
      </c>
      <c r="C83" s="84">
        <v>54912</v>
      </c>
      <c r="D83" s="28">
        <f t="shared" si="6"/>
        <v>2994</v>
      </c>
      <c r="E83" s="41">
        <f>SUMPRODUCT(D83:D$119*$A83:$A$119)/C83+0.5-$A83</f>
        <v>8.916115392983869</v>
      </c>
      <c r="F83" s="34">
        <f t="shared" si="7"/>
        <v>5.45236013986014E-2</v>
      </c>
      <c r="G83" s="33"/>
      <c r="H83" s="41">
        <f>'HRQOL scores'!M$14</f>
        <v>0.76599185879557008</v>
      </c>
      <c r="I83" s="38">
        <f t="shared" si="8"/>
        <v>53415</v>
      </c>
      <c r="J83" s="38">
        <f t="shared" si="9"/>
        <v>40915.455137565375</v>
      </c>
      <c r="K83" s="41">
        <f>SUM(J83:J$119)/C83</f>
        <v>6.5156224323730774</v>
      </c>
    </row>
    <row r="84" spans="1:11" x14ac:dyDescent="0.2">
      <c r="A84" s="53">
        <v>79</v>
      </c>
      <c r="C84" s="84">
        <v>51918</v>
      </c>
      <c r="D84" s="28">
        <f t="shared" si="6"/>
        <v>3124</v>
      </c>
      <c r="E84" s="41">
        <f>SUMPRODUCT(D84:D$119*$A84:$A$119)/C84+0.5-$A84</f>
        <v>8.4014547644271858</v>
      </c>
      <c r="F84" s="34">
        <f t="shared" si="7"/>
        <v>6.0171809391733118E-2</v>
      </c>
      <c r="G84" s="33"/>
      <c r="H84" s="41">
        <f>'HRQOL scores'!M$14</f>
        <v>0.76599185879557008</v>
      </c>
      <c r="I84" s="38">
        <f t="shared" si="8"/>
        <v>50356</v>
      </c>
      <c r="J84" s="38">
        <f t="shared" si="9"/>
        <v>38572.286041509724</v>
      </c>
      <c r="K84" s="41">
        <f>SUM(J84:J$119)/C84</f>
        <v>6.1032860254421415</v>
      </c>
    </row>
    <row r="85" spans="1:11" x14ac:dyDescent="0.2">
      <c r="A85" s="53">
        <v>80</v>
      </c>
      <c r="C85" s="84">
        <v>48794</v>
      </c>
      <c r="D85" s="28">
        <f t="shared" si="6"/>
        <v>3237</v>
      </c>
      <c r="E85" s="41">
        <f>SUMPRODUCT(D85:D$119*$A85:$A$119)/C85+0.5-$A85</f>
        <v>7.9073396003510794</v>
      </c>
      <c r="F85" s="34">
        <f t="shared" si="7"/>
        <v>6.6340123785711358E-2</v>
      </c>
      <c r="G85" s="33"/>
      <c r="H85" s="41">
        <f>'HRQOL scores'!M$14</f>
        <v>0.76599185879557008</v>
      </c>
      <c r="I85" s="38">
        <f t="shared" si="8"/>
        <v>47175.5</v>
      </c>
      <c r="J85" s="38">
        <f t="shared" si="9"/>
        <v>36136.048934610415</v>
      </c>
      <c r="K85" s="41">
        <f>SUM(J85:J$119)/C85</f>
        <v>5.7035315372257926</v>
      </c>
    </row>
    <row r="86" spans="1:11" x14ac:dyDescent="0.2">
      <c r="A86" s="53">
        <v>81</v>
      </c>
      <c r="C86" s="84">
        <v>45557</v>
      </c>
      <c r="D86" s="28">
        <f t="shared" si="6"/>
        <v>3332</v>
      </c>
      <c r="E86" s="41">
        <f>SUMPRODUCT(D86:D$119*$A86:$A$119)/C86+0.5-$A86</f>
        <v>7.433659557467152</v>
      </c>
      <c r="F86" s="34">
        <f t="shared" si="7"/>
        <v>7.3139144368593187E-2</v>
      </c>
      <c r="G86" s="33"/>
      <c r="H86" s="41">
        <f>'HRQOL scores'!M$14</f>
        <v>0.76599185879557008</v>
      </c>
      <c r="I86" s="38">
        <f t="shared" si="8"/>
        <v>43891</v>
      </c>
      <c r="J86" s="38">
        <f t="shared" si="9"/>
        <v>33620.148674396369</v>
      </c>
      <c r="K86" s="41">
        <f>SUM(J86:J$119)/C86</f>
        <v>5.3155841888795328</v>
      </c>
    </row>
    <row r="87" spans="1:11" x14ac:dyDescent="0.2">
      <c r="A87" s="53">
        <v>82</v>
      </c>
      <c r="C87" s="84">
        <v>42225</v>
      </c>
      <c r="D87" s="28">
        <f t="shared" si="6"/>
        <v>3400</v>
      </c>
      <c r="E87" s="41">
        <f>SUMPRODUCT(D87:D$119*$A87:$A$119)/C87+0.5-$A87</f>
        <v>6.9807987793849833</v>
      </c>
      <c r="F87" s="34">
        <f t="shared" si="7"/>
        <v>8.052101835405566E-2</v>
      </c>
      <c r="G87" s="33"/>
      <c r="H87" s="41">
        <f>'HRQOL scores'!M$14</f>
        <v>0.76599185879557008</v>
      </c>
      <c r="I87" s="38">
        <f t="shared" si="8"/>
        <v>40525</v>
      </c>
      <c r="J87" s="38">
        <f t="shared" si="9"/>
        <v>31041.820077690478</v>
      </c>
      <c r="K87" s="41">
        <f>SUM(J87:J$119)/C87</f>
        <v>4.9388258192631973</v>
      </c>
    </row>
    <row r="88" spans="1:11" x14ac:dyDescent="0.2">
      <c r="A88" s="53">
        <v>83</v>
      </c>
      <c r="C88" s="84">
        <v>38825</v>
      </c>
      <c r="D88" s="28">
        <f t="shared" si="6"/>
        <v>3440</v>
      </c>
      <c r="E88" s="41">
        <f>SUMPRODUCT(D88:D$119*$A88:$A$119)/C88+0.5-$A88</f>
        <v>6.5483381444824431</v>
      </c>
      <c r="F88" s="34">
        <f t="shared" si="7"/>
        <v>8.8602704443013519E-2</v>
      </c>
      <c r="G88" s="33"/>
      <c r="H88" s="41">
        <f>'HRQOL scores'!M$14</f>
        <v>0.76599185879557008</v>
      </c>
      <c r="I88" s="38">
        <f t="shared" si="8"/>
        <v>37105</v>
      </c>
      <c r="J88" s="38">
        <f t="shared" si="9"/>
        <v>28422.127920609626</v>
      </c>
      <c r="K88" s="41">
        <f>SUM(J88:J$119)/C88</f>
        <v>4.571799102142899</v>
      </c>
    </row>
    <row r="89" spans="1:11" x14ac:dyDescent="0.2">
      <c r="A89" s="53">
        <v>84</v>
      </c>
      <c r="C89" s="84">
        <v>35385</v>
      </c>
      <c r="D89" s="28">
        <f t="shared" si="6"/>
        <v>3447</v>
      </c>
      <c r="E89" s="41">
        <f>SUMPRODUCT(D89:D$119*$A89:$A$119)/C89+0.5-$A89</f>
        <v>6.1363354093409868</v>
      </c>
      <c r="F89" s="34">
        <f t="shared" si="7"/>
        <v>9.7414158541754975E-2</v>
      </c>
      <c r="G89" s="33"/>
      <c r="H89" s="41">
        <f>'HRQOL scores'!M$14</f>
        <v>0.76599185879557008</v>
      </c>
      <c r="I89" s="38">
        <f t="shared" si="8"/>
        <v>33661.5</v>
      </c>
      <c r="J89" s="38">
        <f t="shared" si="9"/>
        <v>25784.434954847082</v>
      </c>
      <c r="K89" s="41">
        <f>SUM(J89:J$119)/C89</f>
        <v>4.2130273341836499</v>
      </c>
    </row>
    <row r="90" spans="1:11" x14ac:dyDescent="0.2">
      <c r="A90" s="53">
        <v>85</v>
      </c>
      <c r="C90" s="84">
        <v>31938</v>
      </c>
      <c r="D90" s="28">
        <f t="shared" si="6"/>
        <v>3417</v>
      </c>
      <c r="E90" s="41">
        <f>SUMPRODUCT(D90:D$119*$A90:$A$119)/C90+0.5-$A90</f>
        <v>5.7446530296052032</v>
      </c>
      <c r="F90" s="34">
        <f t="shared" si="7"/>
        <v>0.1069885402968251</v>
      </c>
      <c r="G90" s="33"/>
      <c r="H90" s="41">
        <f>'HRQOL scores'!M$15</f>
        <v>0.67199925733069998</v>
      </c>
      <c r="I90" s="38">
        <f t="shared" si="8"/>
        <v>30229.5</v>
      </c>
      <c r="J90" s="38">
        <f t="shared" si="9"/>
        <v>20314.201549478395</v>
      </c>
      <c r="K90" s="41">
        <f>IF(C90=0,0,SUM(J90:J$119)/C90)</f>
        <v>3.8604025695172335</v>
      </c>
    </row>
    <row r="91" spans="1:11" x14ac:dyDescent="0.2">
      <c r="A91" s="53">
        <v>86</v>
      </c>
      <c r="C91" s="84">
        <v>28521</v>
      </c>
      <c r="D91" s="28">
        <f t="shared" si="6"/>
        <v>3348</v>
      </c>
      <c r="E91" s="41">
        <f>SUMPRODUCT(D91:D$119*$A91:$A$119)/C91+0.5-$A91</f>
        <v>5.3729963346141716</v>
      </c>
      <c r="F91" s="34">
        <f t="shared" si="7"/>
        <v>0.11738718838750395</v>
      </c>
      <c r="G91" s="33"/>
      <c r="H91" s="41">
        <f>'HRQOL scores'!M$15</f>
        <v>0.67199925733069998</v>
      </c>
      <c r="I91" s="38">
        <f t="shared" si="8"/>
        <v>26847</v>
      </c>
      <c r="J91" s="38">
        <f t="shared" si="9"/>
        <v>18041.164061557301</v>
      </c>
      <c r="K91" s="41">
        <f>IF(C91=0,0,SUM(J91:J$119)/C91)</f>
        <v>3.6106495465012789</v>
      </c>
    </row>
    <row r="92" spans="1:11" x14ac:dyDescent="0.2">
      <c r="A92" s="53">
        <v>87</v>
      </c>
      <c r="C92" s="84">
        <v>25173</v>
      </c>
      <c r="D92" s="28">
        <f t="shared" si="6"/>
        <v>3239</v>
      </c>
      <c r="E92" s="41">
        <f>SUMPRODUCT(D92:D$119*$A92:$A$119)/C92+0.5-$A92</f>
        <v>5.02110310489536</v>
      </c>
      <c r="F92" s="34">
        <f t="shared" si="7"/>
        <v>0.1286696063242363</v>
      </c>
      <c r="G92" s="33"/>
      <c r="H92" s="41">
        <f>'HRQOL scores'!M$15</f>
        <v>0.67199925733069998</v>
      </c>
      <c r="I92" s="38">
        <f t="shared" si="8"/>
        <v>23553.5</v>
      </c>
      <c r="J92" s="38">
        <f t="shared" si="9"/>
        <v>15827.934507538643</v>
      </c>
      <c r="K92" s="41">
        <f>IF(C92=0,0,SUM(J92:J$119)/C92)</f>
        <v>3.3741775574705311</v>
      </c>
    </row>
    <row r="93" spans="1:11" x14ac:dyDescent="0.2">
      <c r="A93" s="53">
        <v>88</v>
      </c>
      <c r="C93" s="84">
        <v>21934</v>
      </c>
      <c r="D93" s="28">
        <f t="shared" si="6"/>
        <v>3089</v>
      </c>
      <c r="E93" s="41">
        <f>SUMPRODUCT(D93:D$119*$A93:$A$119)/C93+0.5-$A93</f>
        <v>4.6887356824805977</v>
      </c>
      <c r="F93" s="34">
        <f t="shared" si="7"/>
        <v>0.14083158566608917</v>
      </c>
      <c r="G93" s="33"/>
      <c r="H93" s="41">
        <f>'HRQOL scores'!M$15</f>
        <v>0.67199925733069998</v>
      </c>
      <c r="I93" s="38">
        <f t="shared" si="8"/>
        <v>20389.5</v>
      </c>
      <c r="J93" s="38">
        <f t="shared" si="9"/>
        <v>13701.728857344307</v>
      </c>
      <c r="K93" s="41">
        <f>IF(C93=0,0,SUM(J93:J$119)/C93)</f>
        <v>3.1508268964469326</v>
      </c>
    </row>
    <row r="94" spans="1:11" x14ac:dyDescent="0.2">
      <c r="A94" s="53">
        <v>89</v>
      </c>
      <c r="C94" s="84">
        <v>18845</v>
      </c>
      <c r="D94" s="28">
        <f t="shared" si="6"/>
        <v>2901</v>
      </c>
      <c r="E94" s="41">
        <f>SUMPRODUCT(D94:D$119*$A94:$A$119)/C94+0.5-$A94</f>
        <v>4.3753371429837955</v>
      </c>
      <c r="F94" s="34">
        <f t="shared" si="7"/>
        <v>0.15394003714513133</v>
      </c>
      <c r="G94" s="33"/>
      <c r="H94" s="41">
        <f>'HRQOL scores'!M$15</f>
        <v>0.67199925733069998</v>
      </c>
      <c r="I94" s="38">
        <f t="shared" si="8"/>
        <v>17394.5</v>
      </c>
      <c r="J94" s="38">
        <f t="shared" si="9"/>
        <v>11689.09108163886</v>
      </c>
      <c r="K94" s="41">
        <f>IF(C94=0,0,SUM(J94:J$119)/C94)</f>
        <v>2.9402233106565512</v>
      </c>
    </row>
    <row r="95" spans="1:11" x14ac:dyDescent="0.2">
      <c r="A95" s="53">
        <v>90</v>
      </c>
      <c r="B95" s="67" t="s">
        <v>41</v>
      </c>
      <c r="C95" s="84">
        <v>15944</v>
      </c>
      <c r="D95" s="28">
        <f t="shared" si="6"/>
        <v>2679</v>
      </c>
      <c r="E95" s="41">
        <f>SUMPRODUCT(D95:D$119*$A95:$A$119)/C95+0.5-$A95</f>
        <v>4.08045211110948</v>
      </c>
      <c r="F95" s="34">
        <f t="shared" si="7"/>
        <v>0.16802558956347216</v>
      </c>
      <c r="G95" s="33"/>
      <c r="H95" s="41">
        <f>'HRQOL scores'!M$15</f>
        <v>0.67199925733069998</v>
      </c>
      <c r="I95" s="38">
        <f t="shared" si="8"/>
        <v>14604.5</v>
      </c>
      <c r="J95" s="38">
        <f t="shared" si="9"/>
        <v>9814.2131536862071</v>
      </c>
      <c r="K95" s="41">
        <f>IF(C95=0,0,SUM(J95:J$119)/C95)</f>
        <v>2.7420607882390771</v>
      </c>
    </row>
    <row r="96" spans="1:11" x14ac:dyDescent="0.2">
      <c r="A96" s="53">
        <v>91</v>
      </c>
      <c r="B96" s="67" t="s">
        <v>42</v>
      </c>
      <c r="C96" s="84">
        <v>13265</v>
      </c>
      <c r="D96" s="28">
        <f t="shared" si="6"/>
        <v>2430</v>
      </c>
      <c r="E96" s="41">
        <f>SUMPRODUCT(D96:D$119*$A96:$A$119)/C96+0.5-$A96</f>
        <v>3.8035603814194872</v>
      </c>
      <c r="F96" s="34">
        <f t="shared" si="7"/>
        <v>0.18318884281944969</v>
      </c>
      <c r="G96" s="33"/>
      <c r="H96" s="41">
        <f>'HRQOL scores'!M$15</f>
        <v>0.67199925733069998</v>
      </c>
      <c r="I96" s="38">
        <f t="shared" si="8"/>
        <v>12050</v>
      </c>
      <c r="J96" s="38">
        <f t="shared" si="9"/>
        <v>8097.5910508349352</v>
      </c>
      <c r="K96" s="41">
        <f>IF(C96=0,0,SUM(J96:J$119)/C96)</f>
        <v>2.5559897515263956</v>
      </c>
    </row>
    <row r="97" spans="1:11" x14ac:dyDescent="0.2">
      <c r="A97" s="53">
        <v>92</v>
      </c>
      <c r="B97" s="67" t="s">
        <v>20</v>
      </c>
      <c r="C97" s="84">
        <v>10835</v>
      </c>
      <c r="D97" s="28">
        <f t="shared" si="6"/>
        <v>2159</v>
      </c>
      <c r="E97" s="41">
        <f>SUMPRODUCT(D97:D$119*$A97:$A$119)/C97+0.5-$A97</f>
        <v>3.5444604023562647</v>
      </c>
      <c r="F97" s="34">
        <f t="shared" si="7"/>
        <v>0.19926165205353022</v>
      </c>
      <c r="G97" s="33"/>
      <c r="H97" s="41">
        <f>'HRQOL scores'!M$15</f>
        <v>0.67199925733069998</v>
      </c>
      <c r="I97" s="38">
        <f t="shared" si="8"/>
        <v>9755.5</v>
      </c>
      <c r="J97" s="38">
        <f t="shared" si="9"/>
        <v>6555.6887548896439</v>
      </c>
      <c r="K97" s="41">
        <f>IF(C97=0,0,SUM(J97:J$119)/C97)</f>
        <v>2.3818747580214774</v>
      </c>
    </row>
    <row r="98" spans="1:11" x14ac:dyDescent="0.2">
      <c r="A98" s="53">
        <v>93</v>
      </c>
      <c r="B98" s="74" t="s">
        <v>43</v>
      </c>
      <c r="C98" s="84">
        <v>8676</v>
      </c>
      <c r="D98" s="28">
        <f t="shared" si="6"/>
        <v>1879</v>
      </c>
      <c r="E98" s="41">
        <f>SUMPRODUCT(D98:D$119*$A98:$A$119)/C98+0.5-$A98</f>
        <v>3.3020664430071633</v>
      </c>
      <c r="F98" s="34">
        <f t="shared" si="7"/>
        <v>0.2165744582757031</v>
      </c>
      <c r="G98" s="33"/>
      <c r="H98" s="41">
        <f>'HRQOL scores'!M$15</f>
        <v>0.67199925733069998</v>
      </c>
      <c r="I98" s="38">
        <f t="shared" si="8"/>
        <v>7736.5</v>
      </c>
      <c r="J98" s="38">
        <f t="shared" si="9"/>
        <v>5198.9222543389606</v>
      </c>
      <c r="K98" s="41">
        <f>IF(C98=0,0,SUM(J98:J$119)/C98)</f>
        <v>2.2189861973574301</v>
      </c>
    </row>
    <row r="99" spans="1:11" x14ac:dyDescent="0.2">
      <c r="A99" s="53">
        <v>94</v>
      </c>
      <c r="B99" s="74" t="s">
        <v>44</v>
      </c>
      <c r="C99" s="84">
        <v>6797</v>
      </c>
      <c r="D99" s="28">
        <f t="shared" si="6"/>
        <v>1595</v>
      </c>
      <c r="E99" s="41">
        <f>SUMPRODUCT(D99:D$119*$A99:$A$119)/C99+0.5-$A99</f>
        <v>3.0766850756996007</v>
      </c>
      <c r="F99" s="34">
        <f t="shared" si="7"/>
        <v>0.2346623510372223</v>
      </c>
      <c r="G99" s="33"/>
      <c r="H99" s="41">
        <f>'HRQOL scores'!M$15</f>
        <v>0.67199925733069998</v>
      </c>
      <c r="I99" s="38">
        <f t="shared" si="8"/>
        <v>5999.5</v>
      </c>
      <c r="J99" s="38">
        <f t="shared" si="9"/>
        <v>4031.6595443555348</v>
      </c>
      <c r="K99" s="41">
        <f>IF(C99=0,0,SUM(J99:J$119)/C99)</f>
        <v>2.067530085910565</v>
      </c>
    </row>
    <row r="100" spans="1:11" x14ac:dyDescent="0.2">
      <c r="A100" s="53">
        <v>95</v>
      </c>
      <c r="B100" s="74" t="s">
        <v>2</v>
      </c>
      <c r="C100" s="84">
        <v>5202</v>
      </c>
      <c r="D100" s="28">
        <f t="shared" si="6"/>
        <v>1322</v>
      </c>
      <c r="E100" s="41">
        <f>SUMPRODUCT(D100:D$119*$A100:$A$119)/C100+0.5-$A100</f>
        <v>2.8667298076758954</v>
      </c>
      <c r="F100" s="34">
        <f t="shared" si="7"/>
        <v>0.25413302575932334</v>
      </c>
      <c r="G100" s="33"/>
      <c r="H100" s="41">
        <f>'HRQOL scores'!M$15</f>
        <v>0.67199925733069998</v>
      </c>
      <c r="I100" s="38">
        <f t="shared" si="8"/>
        <v>4541</v>
      </c>
      <c r="J100" s="38">
        <f t="shared" si="9"/>
        <v>3051.5486275387088</v>
      </c>
      <c r="K100" s="41">
        <f>IF(C100=0,0,SUM(J100:J$119)/C100)</f>
        <v>1.9264403017259852</v>
      </c>
    </row>
    <row r="101" spans="1:11" x14ac:dyDescent="0.2">
      <c r="A101" s="53">
        <v>96</v>
      </c>
      <c r="B101" s="74" t="s">
        <v>55</v>
      </c>
      <c r="C101" s="84">
        <v>3880</v>
      </c>
      <c r="D101" s="28">
        <f t="shared" si="6"/>
        <v>1064</v>
      </c>
      <c r="E101" s="41">
        <f>SUMPRODUCT(D101:D$119*$A101:$A$119)/C101+0.5-$A101</f>
        <v>2.6731258916314573</v>
      </c>
      <c r="F101" s="34">
        <f t="shared" si="7"/>
        <v>0.27422680412371137</v>
      </c>
      <c r="G101" s="33"/>
      <c r="H101" s="41">
        <f>'HRQOL scores'!M$15</f>
        <v>0.67199925733069998</v>
      </c>
      <c r="I101" s="38">
        <f t="shared" ref="I101:I119" si="10">(D101*0.5+C102)</f>
        <v>3348</v>
      </c>
      <c r="J101" s="38">
        <f t="shared" ref="J101:J119" si="11">I101*H101</f>
        <v>2249.8535135431835</v>
      </c>
      <c r="K101" s="41">
        <f>IF(C101=0,0,SUM(J101:J$119)/C101)</f>
        <v>1.7963386139277997</v>
      </c>
    </row>
    <row r="102" spans="1:11" x14ac:dyDescent="0.2">
      <c r="A102" s="53">
        <v>97</v>
      </c>
      <c r="B102" s="67"/>
      <c r="C102" s="84">
        <v>2816</v>
      </c>
      <c r="D102" s="28">
        <f t="shared" si="6"/>
        <v>833</v>
      </c>
      <c r="E102" s="41">
        <f>SUMPRODUCT(D102:D$119*$A102:$A$119)/C102+0.5-$A102</f>
        <v>2.494221754094454</v>
      </c>
      <c r="F102" s="34">
        <f t="shared" si="7"/>
        <v>0.29580965909090912</v>
      </c>
      <c r="G102" s="33"/>
      <c r="H102" s="41">
        <f>'HRQOL scores'!M$15</f>
        <v>0.67199925733069998</v>
      </c>
      <c r="I102" s="38">
        <f t="shared" si="10"/>
        <v>2399.5</v>
      </c>
      <c r="J102" s="38">
        <f t="shared" si="11"/>
        <v>1612.4622179650146</v>
      </c>
      <c r="K102" s="41">
        <f>IF(C102=0,0,SUM(J102:J$119)/C102)</f>
        <v>1.6761151663695593</v>
      </c>
    </row>
    <row r="103" spans="1:11" x14ac:dyDescent="0.2">
      <c r="A103" s="53">
        <v>98</v>
      </c>
      <c r="B103" s="9"/>
      <c r="C103" s="84">
        <v>1983</v>
      </c>
      <c r="D103" s="28">
        <f t="shared" si="6"/>
        <v>630</v>
      </c>
      <c r="E103" s="41">
        <f>SUMPRODUCT(D103:D$119*$A103:$A$119)/C103+0.5-$A103</f>
        <v>2.3319356830711087</v>
      </c>
      <c r="F103" s="34">
        <f t="shared" si="7"/>
        <v>0.31770045385779122</v>
      </c>
      <c r="G103" s="33"/>
      <c r="H103" s="41">
        <f>'HRQOL scores'!M$15</f>
        <v>0.67199925733069998</v>
      </c>
      <c r="I103" s="38">
        <f t="shared" si="10"/>
        <v>1668</v>
      </c>
      <c r="J103" s="38">
        <f t="shared" si="11"/>
        <v>1120.8947612276077</v>
      </c>
      <c r="K103" s="41">
        <f>IF(C103=0,0,SUM(J103:J$119)/C103)</f>
        <v>1.5670590471667498</v>
      </c>
    </row>
    <row r="104" spans="1:11" x14ac:dyDescent="0.2">
      <c r="A104" s="53">
        <v>99</v>
      </c>
      <c r="B104" s="28">
        <v>1149</v>
      </c>
      <c r="C104" s="84">
        <v>1353</v>
      </c>
      <c r="D104" s="28">
        <f t="shared" si="6"/>
        <v>465.13054830287206</v>
      </c>
      <c r="E104" s="41">
        <f>SUMPRODUCT(D104:D$119*$A104:$A$119)/C104+0.5-$A104</f>
        <v>2.1849434290687526</v>
      </c>
      <c r="F104" s="34">
        <f t="shared" si="7"/>
        <v>0.34377719756309832</v>
      </c>
      <c r="G104" s="33"/>
      <c r="H104" s="41">
        <f>'HRQOL scores'!M$15</f>
        <v>0.67199925733069998</v>
      </c>
      <c r="I104" s="38">
        <f t="shared" si="10"/>
        <v>1120.4347258485641</v>
      </c>
      <c r="J104" s="38">
        <f t="shared" si="11"/>
        <v>752.93130365776153</v>
      </c>
      <c r="K104" s="41">
        <f>IF(C104=0,0,SUM(J104:J$119)/C104)</f>
        <v>1.4682803616437969</v>
      </c>
    </row>
    <row r="105" spans="1:11" x14ac:dyDescent="0.2">
      <c r="A105" s="53">
        <v>100</v>
      </c>
      <c r="B105" s="28">
        <v>754</v>
      </c>
      <c r="C105" s="85">
        <f t="shared" ref="C105:C119" si="12">C104*IF(B105=0,0,(B105/B104))</f>
        <v>887.86945169712794</v>
      </c>
      <c r="D105" s="28">
        <f t="shared" si="6"/>
        <v>321.46997389033936</v>
      </c>
      <c r="E105" s="41">
        <f>SUMPRODUCT(D105:D$119*$A105:$A$119)/C105+0.5-$A105</f>
        <v>2.0676392572944309</v>
      </c>
      <c r="F105" s="34">
        <f t="shared" si="7"/>
        <v>0.36206896551724133</v>
      </c>
      <c r="G105" s="33"/>
      <c r="H105" s="41">
        <f>'HRQOL scores'!M$15</f>
        <v>0.67199925733069998</v>
      </c>
      <c r="I105" s="38">
        <f t="shared" si="10"/>
        <v>727.13446475195826</v>
      </c>
      <c r="J105" s="38">
        <f t="shared" si="11"/>
        <v>488.63382029287197</v>
      </c>
      <c r="K105" s="41">
        <f>IF(C105=0,0,SUM(J105:J$119)/C105)</f>
        <v>1.3894520453296573</v>
      </c>
    </row>
    <row r="106" spans="1:11" x14ac:dyDescent="0.2">
      <c r="A106" s="53">
        <v>101</v>
      </c>
      <c r="B106" s="28">
        <v>481</v>
      </c>
      <c r="C106" s="85">
        <f t="shared" si="12"/>
        <v>566.39947780678858</v>
      </c>
      <c r="D106" s="28">
        <f t="shared" si="6"/>
        <v>215.49086161879899</v>
      </c>
      <c r="E106" s="41">
        <f>SUMPRODUCT(D106:D$119*$A106:$A$119)/C106+0.5-$A106</f>
        <v>1.9573804573804523</v>
      </c>
      <c r="F106" s="34">
        <f t="shared" si="7"/>
        <v>0.38045738045738048</v>
      </c>
      <c r="G106" s="33"/>
      <c r="H106" s="41">
        <f>'HRQOL scores'!M$15</f>
        <v>0.67199925733069998</v>
      </c>
      <c r="I106" s="38">
        <f t="shared" si="10"/>
        <v>458.65404699738906</v>
      </c>
      <c r="J106" s="38">
        <f t="shared" si="11"/>
        <v>308.21517895396539</v>
      </c>
      <c r="K106" s="41">
        <f>IF(C106=0,0,SUM(J106:J$119)/C106)</f>
        <v>1.3153582136732929</v>
      </c>
    </row>
    <row r="107" spans="1:11" x14ac:dyDescent="0.2">
      <c r="A107" s="53">
        <v>102</v>
      </c>
      <c r="B107" s="28">
        <v>298</v>
      </c>
      <c r="C107" s="85">
        <f t="shared" si="12"/>
        <v>350.90861618798959</v>
      </c>
      <c r="D107" s="28">
        <f t="shared" si="6"/>
        <v>140.12793733681465</v>
      </c>
      <c r="E107" s="41">
        <f>SUMPRODUCT(D107:D$119*$A107:$A$119)/C107+0.5-$A107</f>
        <v>1.8523489932885866</v>
      </c>
      <c r="F107" s="34">
        <f t="shared" si="7"/>
        <v>0.39932885906040272</v>
      </c>
      <c r="G107" s="33"/>
      <c r="H107" s="41">
        <f>'HRQOL scores'!M$15</f>
        <v>0.67199925733069998</v>
      </c>
      <c r="I107" s="38">
        <f t="shared" si="10"/>
        <v>280.84464751958228</v>
      </c>
      <c r="J107" s="38">
        <f t="shared" si="11"/>
        <v>188.7273945584615</v>
      </c>
      <c r="K107" s="41">
        <f>IF(C107=0,0,SUM(J107:J$119)/C107)</f>
        <v>1.2447771478072025</v>
      </c>
    </row>
    <row r="108" spans="1:11" x14ac:dyDescent="0.2">
      <c r="A108" s="53">
        <v>103</v>
      </c>
      <c r="B108" s="28">
        <v>179</v>
      </c>
      <c r="C108" s="85">
        <f t="shared" si="12"/>
        <v>210.78067885117494</v>
      </c>
      <c r="D108" s="28">
        <f t="shared" si="6"/>
        <v>88.315926892950387</v>
      </c>
      <c r="E108" s="41">
        <f>SUMPRODUCT(D108:D$119*$A108:$A$119)/C108+0.5-$A108</f>
        <v>1.7513966480446754</v>
      </c>
      <c r="F108" s="34">
        <f t="shared" si="7"/>
        <v>0.41899441340782118</v>
      </c>
      <c r="G108" s="33"/>
      <c r="H108" s="41">
        <f>'HRQOL scores'!M$15</f>
        <v>0.67199925733069998</v>
      </c>
      <c r="I108" s="38">
        <f t="shared" si="10"/>
        <v>166.62271540469976</v>
      </c>
      <c r="J108" s="38">
        <f t="shared" si="11"/>
        <v>111.97034100638282</v>
      </c>
      <c r="K108" s="41">
        <f>IF(C108=0,0,SUM(J108:J$119)/C108)</f>
        <v>1.1769372467775108</v>
      </c>
    </row>
    <row r="109" spans="1:11" x14ac:dyDescent="0.2">
      <c r="A109" s="53">
        <v>104</v>
      </c>
      <c r="B109" s="28">
        <v>104</v>
      </c>
      <c r="C109" s="85">
        <f t="shared" si="12"/>
        <v>122.46475195822455</v>
      </c>
      <c r="D109" s="28">
        <f t="shared" si="6"/>
        <v>54.167101827676248</v>
      </c>
      <c r="E109" s="41">
        <f>SUMPRODUCT(D109:D$119*$A109:$A$119)/C109+0.5-$A109</f>
        <v>1.6538461538461462</v>
      </c>
      <c r="F109" s="34">
        <f t="shared" si="7"/>
        <v>0.44230769230769235</v>
      </c>
      <c r="G109" s="33"/>
      <c r="H109" s="41">
        <f>'HRQOL scores'!M$15</f>
        <v>0.67199925733069998</v>
      </c>
      <c r="I109" s="38">
        <f t="shared" si="10"/>
        <v>95.38120104438643</v>
      </c>
      <c r="J109" s="38">
        <f t="shared" si="11"/>
        <v>64.096096265137859</v>
      </c>
      <c r="K109" s="41">
        <f>IF(C109=0,0,SUM(J109:J$119)/C109)</f>
        <v>1.1113833871238499</v>
      </c>
    </row>
    <row r="110" spans="1:11" x14ac:dyDescent="0.2">
      <c r="A110" s="53">
        <v>105</v>
      </c>
      <c r="B110" s="28">
        <v>58</v>
      </c>
      <c r="C110" s="85">
        <f t="shared" si="12"/>
        <v>68.297650130548305</v>
      </c>
      <c r="D110" s="28">
        <f t="shared" si="6"/>
        <v>31.793733681462143</v>
      </c>
      <c r="E110" s="41">
        <f>SUMPRODUCT(D110:D$119*$A110:$A$119)/C110+0.5-$A110</f>
        <v>1.5689655172413808</v>
      </c>
      <c r="F110" s="34">
        <f t="shared" si="7"/>
        <v>0.46551724137931039</v>
      </c>
      <c r="G110" s="33"/>
      <c r="H110" s="41">
        <f>'HRQOL scores'!M$15</f>
        <v>0.67199925733069998</v>
      </c>
      <c r="I110" s="38">
        <f t="shared" si="10"/>
        <v>52.400783289817234</v>
      </c>
      <c r="J110" s="38">
        <f t="shared" si="11"/>
        <v>35.213287454304137</v>
      </c>
      <c r="K110" s="41">
        <f>IF(C110=0,0,SUM(J110:J$119)/C110)</f>
        <v>1.0543436623636842</v>
      </c>
    </row>
    <row r="111" spans="1:11" x14ac:dyDescent="0.2">
      <c r="A111" s="53">
        <v>106</v>
      </c>
      <c r="B111" s="28">
        <v>31</v>
      </c>
      <c r="C111" s="85">
        <f t="shared" si="12"/>
        <v>36.503916449086162</v>
      </c>
      <c r="D111" s="28">
        <f t="shared" si="6"/>
        <v>17.663185378590079</v>
      </c>
      <c r="E111" s="41">
        <f>SUMPRODUCT(D111:D$119*$A111:$A$119)/C111+0.5-$A111</f>
        <v>1.5</v>
      </c>
      <c r="F111" s="34">
        <f t="shared" si="7"/>
        <v>0.4838709677419355</v>
      </c>
      <c r="G111" s="33"/>
      <c r="H111" s="41">
        <f>'HRQOL scores'!M$15</f>
        <v>0.67199925733069998</v>
      </c>
      <c r="I111" s="38">
        <f t="shared" si="10"/>
        <v>27.672323759791123</v>
      </c>
      <c r="J111" s="38">
        <f t="shared" si="11"/>
        <v>18.595781015194319</v>
      </c>
      <c r="K111" s="41">
        <f>IF(C111=0,0,SUM(J111:J$119)/C111)</f>
        <v>1.00799888599605</v>
      </c>
    </row>
    <row r="112" spans="1:11" x14ac:dyDescent="0.2">
      <c r="A112" s="53">
        <v>107</v>
      </c>
      <c r="B112" s="28">
        <v>16</v>
      </c>
      <c r="C112" s="85">
        <f t="shared" si="12"/>
        <v>18.840731070496084</v>
      </c>
      <c r="D112" s="28">
        <f t="shared" si="6"/>
        <v>9.4203655352480418</v>
      </c>
      <c r="E112" s="41">
        <f>SUMPRODUCT(D112:D$119*$A112:$A$119)/C112+0.5-$A112</f>
        <v>1.4374999999999858</v>
      </c>
      <c r="F112" s="34">
        <f t="shared" si="7"/>
        <v>0.5</v>
      </c>
      <c r="G112" s="33"/>
      <c r="H112" s="41">
        <f>'HRQOL scores'!M$15</f>
        <v>0.67199925733069998</v>
      </c>
      <c r="I112" s="38">
        <f t="shared" si="10"/>
        <v>14.130548302872063</v>
      </c>
      <c r="J112" s="38">
        <f t="shared" si="11"/>
        <v>9.4957179652056087</v>
      </c>
      <c r="K112" s="41">
        <f>IF(C112=0,0,SUM(J112:J$119)/C112)</f>
        <v>0.96599893241288137</v>
      </c>
    </row>
    <row r="113" spans="1:11" x14ac:dyDescent="0.2">
      <c r="A113" s="53">
        <v>108</v>
      </c>
      <c r="B113" s="28">
        <v>8</v>
      </c>
      <c r="C113" s="85">
        <f t="shared" si="12"/>
        <v>9.4203655352480418</v>
      </c>
      <c r="D113" s="28">
        <f t="shared" si="6"/>
        <v>4.7101827676240209</v>
      </c>
      <c r="E113" s="41">
        <f>SUMPRODUCT(D113:D$119*$A113:$A$119)/C113+0.5-$A113</f>
        <v>1.3750000000000284</v>
      </c>
      <c r="F113" s="34">
        <f t="shared" si="7"/>
        <v>0.5</v>
      </c>
      <c r="G113" s="33"/>
      <c r="H113" s="41">
        <f>'HRQOL scores'!M$15</f>
        <v>0.67199925733069998</v>
      </c>
      <c r="I113" s="38">
        <f t="shared" si="10"/>
        <v>7.0652741514360313</v>
      </c>
      <c r="J113" s="38">
        <f t="shared" si="11"/>
        <v>4.7478589826028044</v>
      </c>
      <c r="K113" s="41">
        <f>IF(C113=0,0,SUM(J113:J$119)/C113)</f>
        <v>0.92399897882971249</v>
      </c>
    </row>
    <row r="114" spans="1:11" x14ac:dyDescent="0.2">
      <c r="A114" s="53">
        <v>109</v>
      </c>
      <c r="B114" s="28">
        <v>4</v>
      </c>
      <c r="C114" s="85">
        <f t="shared" si="12"/>
        <v>4.7101827676240209</v>
      </c>
      <c r="D114" s="28">
        <f t="shared" si="6"/>
        <v>2.3550913838120104</v>
      </c>
      <c r="E114" s="41">
        <f>SUMPRODUCT(D114:D$119*$A114:$A$119)/C114+0.5-$A114</f>
        <v>1.25</v>
      </c>
      <c r="F114" s="34">
        <f t="shared" si="7"/>
        <v>0.5</v>
      </c>
      <c r="G114" s="33"/>
      <c r="H114" s="41">
        <f>'HRQOL scores'!M$15</f>
        <v>0.67199925733069998</v>
      </c>
      <c r="I114" s="38">
        <f t="shared" si="10"/>
        <v>3.5326370757180157</v>
      </c>
      <c r="J114" s="38">
        <f t="shared" si="11"/>
        <v>2.3739294913014022</v>
      </c>
      <c r="K114" s="41">
        <f>IF(C114=0,0,SUM(J114:J$119)/C114)</f>
        <v>0.83999907166337495</v>
      </c>
    </row>
    <row r="115" spans="1:11" x14ac:dyDescent="0.2">
      <c r="A115" s="53">
        <v>110</v>
      </c>
      <c r="B115" s="28">
        <v>2</v>
      </c>
      <c r="C115" s="85">
        <f t="shared" si="12"/>
        <v>2.3550913838120104</v>
      </c>
      <c r="D115" s="28">
        <f t="shared" si="6"/>
        <v>1.1775456919060052</v>
      </c>
      <c r="E115" s="41">
        <f>SUMPRODUCT(D115:D$119*$A115:$A$119)/C115+0.5-$A115</f>
        <v>1</v>
      </c>
      <c r="F115" s="34">
        <f t="shared" si="7"/>
        <v>0.5</v>
      </c>
      <c r="G115" s="33"/>
      <c r="H115" s="41">
        <f>'HRQOL scores'!M$15</f>
        <v>0.67199925733069998</v>
      </c>
      <c r="I115" s="38">
        <f t="shared" si="10"/>
        <v>1.7663185378590078</v>
      </c>
      <c r="J115" s="38">
        <f t="shared" si="11"/>
        <v>1.1869647456507011</v>
      </c>
      <c r="K115" s="41">
        <f>IF(C115=0,0,SUM(J115:J$119)/C115)</f>
        <v>0.67199925733069998</v>
      </c>
    </row>
    <row r="116" spans="1:11" x14ac:dyDescent="0.2">
      <c r="A116" s="53">
        <v>111</v>
      </c>
      <c r="B116" s="28">
        <v>1</v>
      </c>
      <c r="C116" s="85">
        <f t="shared" si="12"/>
        <v>1.1775456919060052</v>
      </c>
      <c r="D116" s="28">
        <f t="shared" si="6"/>
        <v>1.1775456919060052</v>
      </c>
      <c r="E116" s="41">
        <f>SUMPRODUCT(D116:D$119*$A116:$A$119)/C116+0.5-$A116</f>
        <v>0.5</v>
      </c>
      <c r="F116" s="34">
        <f t="shared" si="7"/>
        <v>1</v>
      </c>
      <c r="G116" s="33"/>
      <c r="H116" s="41">
        <f>'HRQOL scores'!M$15</f>
        <v>0.67199925733069998</v>
      </c>
      <c r="I116" s="38">
        <f t="shared" si="10"/>
        <v>0.58877284595300261</v>
      </c>
      <c r="J116" s="38">
        <f t="shared" si="11"/>
        <v>0.39565491521690038</v>
      </c>
      <c r="K116" s="41">
        <f>IF(C116=0,0,SUM(J116:J$119)/C116)</f>
        <v>0.33599962866534999</v>
      </c>
    </row>
    <row r="117" spans="1:11" x14ac:dyDescent="0.2">
      <c r="A117" s="53">
        <v>112</v>
      </c>
      <c r="B117" s="28">
        <v>0</v>
      </c>
      <c r="C117" s="85">
        <f t="shared" si="12"/>
        <v>0</v>
      </c>
      <c r="D117" s="28">
        <f t="shared" si="6"/>
        <v>0</v>
      </c>
      <c r="E117" s="41">
        <f>IF(C117=0,0,SUMPRODUCT(D117:D$119*$A117:$A$119)/C117+0.5-$A117)</f>
        <v>0</v>
      </c>
      <c r="F117" s="34">
        <f>IF(D117=0,0,D117/C117)</f>
        <v>0</v>
      </c>
      <c r="G117" s="33"/>
      <c r="H117" s="41">
        <f>'HRQOL scores'!M$15</f>
        <v>0.67199925733069998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53">
        <v>113</v>
      </c>
      <c r="B118" s="28">
        <v>0</v>
      </c>
      <c r="C118" s="85">
        <f t="shared" si="12"/>
        <v>0</v>
      </c>
      <c r="D118" s="28">
        <f t="shared" si="6"/>
        <v>0</v>
      </c>
      <c r="E118" s="41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scores'!M$15</f>
        <v>0.67199925733069998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53">
        <v>114</v>
      </c>
      <c r="B119" s="28">
        <v>0</v>
      </c>
      <c r="C119" s="85">
        <f t="shared" si="12"/>
        <v>0</v>
      </c>
      <c r="D119" s="28">
        <f t="shared" si="6"/>
        <v>0</v>
      </c>
      <c r="E119" s="41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scores'!M$15</f>
        <v>0.67199925733069998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0" spans="1:11" x14ac:dyDescent="0.2">
      <c r="B120" s="28"/>
    </row>
    <row r="121" spans="1:11" x14ac:dyDescent="0.2">
      <c r="E121" s="32"/>
    </row>
    <row r="123" spans="1:11" x14ac:dyDescent="0.2">
      <c r="B123" s="56"/>
    </row>
    <row r="124" spans="1:11" x14ac:dyDescent="0.2">
      <c r="A124" s="55"/>
      <c r="B124" s="56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5"/>
  <sheetViews>
    <sheetView zoomScale="125" zoomScaleNormal="125" zoomScalePageLayoutView="125" workbookViewId="0"/>
  </sheetViews>
  <sheetFormatPr defaultColWidth="11.42578125" defaultRowHeight="12.75" x14ac:dyDescent="0.2"/>
  <cols>
    <col min="1" max="3" width="10.85546875" style="74"/>
    <col min="4" max="9" width="0" style="74" hidden="1" customWidth="1"/>
    <col min="10" max="10" width="10.85546875" style="74"/>
    <col min="11" max="15" width="0" style="74" hidden="1" customWidth="1"/>
    <col min="16" max="17" width="10.85546875" style="74"/>
    <col min="18" max="22" width="12" style="74" bestFit="1" customWidth="1"/>
    <col min="23" max="23" width="11" style="74" bestFit="1" customWidth="1"/>
    <col min="24" max="24" width="10.85546875" style="74"/>
  </cols>
  <sheetData>
    <row r="1" spans="1:24" x14ac:dyDescent="0.2">
      <c r="A1" s="71" t="s">
        <v>11</v>
      </c>
      <c r="C1" s="71">
        <v>1987</v>
      </c>
      <c r="D1" s="71"/>
      <c r="E1" s="71"/>
      <c r="F1" s="71"/>
      <c r="G1" s="71"/>
      <c r="H1" s="71"/>
      <c r="I1" s="71"/>
      <c r="J1" s="71">
        <v>1994</v>
      </c>
      <c r="K1" s="71"/>
      <c r="L1" s="71"/>
      <c r="M1" s="71"/>
      <c r="N1" s="71"/>
      <c r="O1" s="71"/>
      <c r="P1" s="75">
        <v>2000</v>
      </c>
      <c r="Q1" s="75">
        <v>2001</v>
      </c>
      <c r="R1" s="75">
        <v>2002</v>
      </c>
      <c r="S1" s="75">
        <v>2003</v>
      </c>
      <c r="T1" s="75">
        <v>2004</v>
      </c>
      <c r="U1" s="75">
        <v>2005</v>
      </c>
      <c r="V1" s="75">
        <v>2006</v>
      </c>
      <c r="W1" s="75">
        <v>2007</v>
      </c>
      <c r="X1" s="71">
        <v>2008</v>
      </c>
    </row>
    <row r="2" spans="1:24" x14ac:dyDescent="0.2">
      <c r="A2" s="71"/>
      <c r="B2" s="71" t="s">
        <v>0</v>
      </c>
      <c r="C2" s="76">
        <f>'Life Table 1987'!$K$5</f>
        <v>60.573363277965591</v>
      </c>
      <c r="D2" s="76"/>
      <c r="E2" s="76"/>
      <c r="F2" s="76"/>
      <c r="G2" s="76"/>
      <c r="H2" s="76"/>
      <c r="I2" s="76"/>
      <c r="J2" s="76">
        <f>'Life Table 1994'!$K$5</f>
        <v>62.128970762167611</v>
      </c>
      <c r="K2" s="76"/>
      <c r="L2" s="76"/>
      <c r="M2" s="76"/>
      <c r="N2" s="76"/>
      <c r="O2" s="76"/>
      <c r="P2" s="76">
        <f>'Life Table 2000'!$K$5</f>
        <v>62.719964419050235</v>
      </c>
      <c r="Q2" s="76">
        <f>'Life Table 2001'!$K$5</f>
        <v>63.245913288715414</v>
      </c>
      <c r="R2" s="76">
        <f>'Life Table 2002'!$K$5</f>
        <v>63.25695556413789</v>
      </c>
      <c r="S2" s="76">
        <f>'Life Table 2003'!$K$5</f>
        <v>63.424887823625674</v>
      </c>
      <c r="T2" s="76">
        <f>'Life Table 2004'!$K$5</f>
        <v>63.573179543808159</v>
      </c>
      <c r="U2" s="76">
        <f>'Life Table 2005'!$K$5</f>
        <v>63.588197926463351</v>
      </c>
      <c r="V2" s="76">
        <f>'Life Table 2006'!$K$5</f>
        <v>63.849404435257163</v>
      </c>
      <c r="W2" s="76">
        <f>'Life Table 2007'!$K$5</f>
        <v>64.06443910227371</v>
      </c>
      <c r="X2" s="76">
        <f>'Life Table 2008'!$K$5</f>
        <v>64.196711846395331</v>
      </c>
    </row>
    <row r="3" spans="1:24" x14ac:dyDescent="0.2">
      <c r="B3" s="71" t="s">
        <v>4</v>
      </c>
      <c r="C3" s="72">
        <f>'Life Table 1987'!$K$30</f>
        <v>39.785767080768792</v>
      </c>
      <c r="D3" s="72"/>
      <c r="E3" s="72"/>
      <c r="F3" s="72"/>
      <c r="G3" s="72"/>
      <c r="H3" s="72"/>
      <c r="I3" s="72"/>
      <c r="J3" s="72">
        <f>'Life Table 1994'!$K$30</f>
        <v>40.975928368894273</v>
      </c>
      <c r="K3" s="72"/>
      <c r="L3" s="72"/>
      <c r="M3" s="72"/>
      <c r="N3" s="72"/>
      <c r="O3" s="72"/>
      <c r="P3" s="72">
        <f>'Life Table 2000'!$K$30</f>
        <v>41.53987853393798</v>
      </c>
      <c r="Q3" s="72">
        <f>'Life Table 2001'!$K$30</f>
        <v>41.955838591980722</v>
      </c>
      <c r="R3" s="72">
        <f>'Life Table 2002'!$K$30</f>
        <v>41.979116596683937</v>
      </c>
      <c r="S3" s="72">
        <f>'Life Table 2003'!$K$30</f>
        <v>42.142191048909957</v>
      </c>
      <c r="T3" s="72">
        <f>'Life Table 2004'!$K$30</f>
        <v>42.272678204818213</v>
      </c>
      <c r="U3" s="72">
        <f>'Life Table 2005'!$K$30</f>
        <v>42.305425101939434</v>
      </c>
      <c r="V3" s="72">
        <f>'Life Table 2006'!$K$30</f>
        <v>42.551122413302295</v>
      </c>
      <c r="W3" s="72">
        <f>'Life Table 2007'!$K$30</f>
        <v>42.756151110641298</v>
      </c>
      <c r="X3" s="72">
        <f>'Life Table 2008'!$K$30</f>
        <v>42.828081794942442</v>
      </c>
    </row>
    <row r="4" spans="1:24" x14ac:dyDescent="0.2">
      <c r="B4" s="71" t="s">
        <v>1</v>
      </c>
      <c r="C4" s="72">
        <f>'Life Table 1987'!$K$70</f>
        <v>11.251779158100851</v>
      </c>
      <c r="D4" s="72"/>
      <c r="E4" s="72"/>
      <c r="F4" s="72"/>
      <c r="G4" s="72"/>
      <c r="H4" s="72"/>
      <c r="I4" s="72"/>
      <c r="J4" s="72">
        <f>'Life Table 1994'!$K$70</f>
        <v>12.048773862434425</v>
      </c>
      <c r="K4" s="72"/>
      <c r="L4" s="72"/>
      <c r="M4" s="72"/>
      <c r="N4" s="72"/>
      <c r="O4" s="72"/>
      <c r="P4" s="72">
        <f>'Life Table 2000'!$K$70</f>
        <v>12.251656197617043</v>
      </c>
      <c r="Q4" s="72">
        <f>'Life Table 2001'!$K$70</f>
        <v>12.475242566998837</v>
      </c>
      <c r="R4" s="72">
        <f>'Life Table 2002'!$K$70</f>
        <v>12.485803185060764</v>
      </c>
      <c r="S4" s="72">
        <f>'Life Table 2003'!$K$70</f>
        <v>12.693568378915792</v>
      </c>
      <c r="T4" s="72">
        <f>'Life Table 2004'!$K$70</f>
        <v>12.858150289060022</v>
      </c>
      <c r="U4" s="72">
        <f>'Life Table 2005'!$K$70</f>
        <v>12.93980317153401</v>
      </c>
      <c r="V4" s="72">
        <f>'Life Table 2006'!$K$70</f>
        <v>13.09180207871521</v>
      </c>
      <c r="W4" s="72">
        <f>'Life Table 2007'!$K$70</f>
        <v>13.234787922594725</v>
      </c>
      <c r="X4" s="72">
        <f>'Life Table 2008'!$K$70</f>
        <v>13.412600665607959</v>
      </c>
    </row>
    <row r="7" spans="1:24" x14ac:dyDescent="0.2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5"/>
      <c r="Q7" s="75"/>
      <c r="R7" s="75"/>
      <c r="S7" s="75"/>
      <c r="T7" s="75"/>
      <c r="U7" s="75"/>
      <c r="V7" s="75"/>
      <c r="W7" s="75"/>
      <c r="X7" s="71"/>
    </row>
    <row r="8" spans="1:24" x14ac:dyDescent="0.2">
      <c r="B8" s="7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2"/>
      <c r="Q8" s="72"/>
      <c r="R8" s="72"/>
      <c r="S8" s="72"/>
      <c r="T8" s="72"/>
      <c r="U8" s="72"/>
      <c r="V8" s="72"/>
      <c r="W8" s="72"/>
      <c r="X8" s="72"/>
    </row>
    <row r="9" spans="1:24" x14ac:dyDescent="0.2">
      <c r="B9" s="71"/>
      <c r="C9" s="72"/>
      <c r="D9" s="72"/>
      <c r="E9" s="72"/>
      <c r="F9" s="72"/>
      <c r="G9" s="72"/>
      <c r="H9" s="72"/>
      <c r="I9" s="72"/>
      <c r="J9" s="76"/>
      <c r="K9" s="76"/>
      <c r="L9" s="76"/>
      <c r="M9" s="76"/>
      <c r="N9" s="76"/>
      <c r="O9" s="76"/>
      <c r="P9" s="72"/>
      <c r="Q9" s="72"/>
      <c r="R9" s="72"/>
      <c r="S9" s="72"/>
      <c r="T9" s="72"/>
      <c r="U9" s="72"/>
      <c r="V9" s="72"/>
      <c r="W9" s="72"/>
      <c r="X9" s="72"/>
    </row>
    <row r="10" spans="1:24" x14ac:dyDescent="0.2">
      <c r="B10" s="71"/>
      <c r="C10" s="72"/>
      <c r="D10" s="72"/>
      <c r="E10" s="72"/>
      <c r="F10" s="72"/>
      <c r="G10" s="72"/>
      <c r="H10" s="72"/>
      <c r="I10" s="72"/>
      <c r="J10" s="76"/>
      <c r="K10" s="76"/>
      <c r="L10" s="76"/>
      <c r="M10" s="76"/>
      <c r="N10" s="76"/>
      <c r="O10" s="76"/>
      <c r="P10" s="72"/>
      <c r="Q10" s="72"/>
      <c r="R10" s="72"/>
      <c r="S10" s="72"/>
      <c r="T10" s="72"/>
      <c r="U10" s="72"/>
      <c r="V10" s="72"/>
      <c r="W10" s="72"/>
      <c r="X10" s="72"/>
    </row>
    <row r="11" spans="1:24" x14ac:dyDescent="0.2">
      <c r="X11" s="77"/>
    </row>
    <row r="12" spans="1:24" x14ac:dyDescent="0.2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5"/>
      <c r="Q12" s="75"/>
      <c r="R12" s="75"/>
      <c r="S12" s="75"/>
      <c r="T12" s="75"/>
      <c r="U12" s="75"/>
      <c r="V12" s="75"/>
      <c r="W12" s="75"/>
      <c r="X12" s="72"/>
    </row>
    <row r="13" spans="1:24" x14ac:dyDescent="0.2"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</row>
    <row r="14" spans="1:24" x14ac:dyDescent="0.2"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</row>
    <row r="15" spans="1:24" x14ac:dyDescent="0.2"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</row>
  </sheetData>
  <phoneticPr fontId="11" type="noConversion"/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W313"/>
  <sheetViews>
    <sheetView zoomScaleNormal="100" workbookViewId="0"/>
  </sheetViews>
  <sheetFormatPr defaultColWidth="11.42578125" defaultRowHeight="12.75" x14ac:dyDescent="0.2"/>
  <cols>
    <col min="1" max="1" width="17.42578125" customWidth="1"/>
    <col min="3" max="3" width="16.85546875" customWidth="1"/>
    <col min="4" max="4" width="13.140625" style="20" customWidth="1"/>
    <col min="10" max="11" width="10.85546875" style="21"/>
    <col min="12" max="12" width="13.42578125" customWidth="1"/>
    <col min="14" max="14" width="13.42578125" customWidth="1"/>
    <col min="15" max="15" width="12.42578125" customWidth="1"/>
    <col min="18" max="18" width="11.7109375" customWidth="1"/>
    <col min="20" max="22" width="11.85546875" customWidth="1"/>
    <col min="25" max="25" width="12.28515625" bestFit="1" customWidth="1"/>
    <col min="30" max="30" width="12.140625" customWidth="1"/>
    <col min="32" max="32" width="12" bestFit="1" customWidth="1"/>
    <col min="33" max="33" width="9.140625" customWidth="1"/>
  </cols>
  <sheetData>
    <row r="1" spans="1:205" s="67" customFormat="1" x14ac:dyDescent="0.2">
      <c r="A1" s="67" t="s">
        <v>51</v>
      </c>
    </row>
    <row r="2" spans="1:205" s="67" customFormat="1" x14ac:dyDescent="0.2"/>
    <row r="3" spans="1:205" s="67" customFormat="1" x14ac:dyDescent="0.2">
      <c r="C3" s="68" t="s">
        <v>45</v>
      </c>
      <c r="D3" s="68" t="s">
        <v>47</v>
      </c>
    </row>
    <row r="4" spans="1:205" s="67" customFormat="1" x14ac:dyDescent="0.2">
      <c r="C4" s="68" t="s">
        <v>46</v>
      </c>
      <c r="D4" s="68" t="s">
        <v>48</v>
      </c>
      <c r="E4" s="92" t="s">
        <v>50</v>
      </c>
      <c r="F4" s="92"/>
      <c r="G4" s="92"/>
      <c r="H4" s="92"/>
      <c r="I4" s="92"/>
      <c r="J4" s="92"/>
      <c r="K4" s="92"/>
      <c r="L4" s="92"/>
      <c r="M4" s="92"/>
      <c r="N4" s="92"/>
    </row>
    <row r="5" spans="1:205" x14ac:dyDescent="0.2">
      <c r="A5" s="11"/>
      <c r="B5" s="39"/>
      <c r="C5" s="68">
        <v>1987</v>
      </c>
      <c r="D5" s="68" t="s">
        <v>49</v>
      </c>
      <c r="E5" s="75">
        <v>2000</v>
      </c>
      <c r="F5" s="75">
        <v>2001</v>
      </c>
      <c r="G5" s="75">
        <v>2002</v>
      </c>
      <c r="H5" s="75">
        <v>2003</v>
      </c>
      <c r="I5" s="75">
        <v>2004</v>
      </c>
      <c r="J5" s="75">
        <v>2005</v>
      </c>
      <c r="K5" s="75">
        <v>2006</v>
      </c>
      <c r="L5" s="75">
        <v>2007</v>
      </c>
      <c r="M5" s="71">
        <v>2008</v>
      </c>
    </row>
    <row r="6" spans="1:205" x14ac:dyDescent="0.2">
      <c r="A6" s="36"/>
      <c r="B6" s="2" t="s">
        <v>7</v>
      </c>
      <c r="C6" s="59">
        <v>0.91302526587166821</v>
      </c>
      <c r="D6" s="59">
        <v>0.91833260022451735</v>
      </c>
      <c r="E6" s="59">
        <v>0.91218536044992404</v>
      </c>
      <c r="F6" s="31">
        <v>0.91711036927066092</v>
      </c>
      <c r="G6" s="31">
        <v>0.91718423738923582</v>
      </c>
      <c r="H6" s="40">
        <v>0.91718566485507003</v>
      </c>
      <c r="I6" s="40">
        <v>0.91719387213594694</v>
      </c>
      <c r="J6" s="40">
        <v>0.91711607848632748</v>
      </c>
      <c r="K6" s="40">
        <v>0.91715591540490249</v>
      </c>
      <c r="L6" s="40">
        <v>0.91722694996493603</v>
      </c>
      <c r="M6" s="40">
        <v>0.91803103902775562</v>
      </c>
    </row>
    <row r="7" spans="1:205" s="13" customFormat="1" x14ac:dyDescent="0.2">
      <c r="A7" s="36"/>
      <c r="B7" s="2" t="s">
        <v>5</v>
      </c>
      <c r="C7" s="59">
        <v>0.90561625404116841</v>
      </c>
      <c r="D7" s="59">
        <v>0.90882144442774448</v>
      </c>
      <c r="E7" s="59">
        <v>0.90284809620363871</v>
      </c>
      <c r="F7" s="59">
        <v>0.90777310502437547</v>
      </c>
      <c r="G7" s="59">
        <v>0.90784697314295049</v>
      </c>
      <c r="H7" s="40">
        <v>0.90784840060878491</v>
      </c>
      <c r="I7" s="40">
        <v>0.90785660788966194</v>
      </c>
      <c r="J7" s="40">
        <v>0.90777881424004248</v>
      </c>
      <c r="K7" s="40">
        <v>0.90781865115861748</v>
      </c>
      <c r="L7" s="40">
        <v>0.90788968571865103</v>
      </c>
      <c r="M7" s="40">
        <v>0.90727135056056629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</row>
    <row r="8" spans="1:205" s="13" customFormat="1" x14ac:dyDescent="0.2">
      <c r="A8" s="36"/>
      <c r="B8" s="1" t="s">
        <v>14</v>
      </c>
      <c r="C8" s="59">
        <v>0.86180566367178146</v>
      </c>
      <c r="D8" s="59">
        <v>0.86979790846504501</v>
      </c>
      <c r="E8" s="59">
        <v>0.86475043858700451</v>
      </c>
      <c r="F8" s="59">
        <v>0.86942033158737797</v>
      </c>
      <c r="G8" s="59">
        <v>0.86949660175206489</v>
      </c>
      <c r="H8" s="40">
        <v>0.86950000772634894</v>
      </c>
      <c r="I8" s="40">
        <v>0.8695075831554071</v>
      </c>
      <c r="J8" s="40">
        <v>0.86941733611120564</v>
      </c>
      <c r="K8" s="40">
        <v>0.86946747417570425</v>
      </c>
      <c r="L8" s="40">
        <v>0.86952820758981419</v>
      </c>
      <c r="M8" s="40">
        <v>0.87354017295085251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</row>
    <row r="9" spans="1:205" s="24" customFormat="1" x14ac:dyDescent="0.2">
      <c r="A9" s="36"/>
      <c r="B9" s="1" t="s">
        <v>15</v>
      </c>
      <c r="C9" s="59">
        <v>0.84729875204629101</v>
      </c>
      <c r="D9" s="59">
        <v>0.85590483229346981</v>
      </c>
      <c r="E9" s="59">
        <v>0.8513924471325155</v>
      </c>
      <c r="F9" s="59">
        <v>0.85756325783389709</v>
      </c>
      <c r="G9" s="59">
        <v>0.86017277700821626</v>
      </c>
      <c r="H9" s="40">
        <v>0.8596344445140599</v>
      </c>
      <c r="I9" s="40">
        <v>0.85890921709325663</v>
      </c>
      <c r="J9" s="40">
        <v>0.85927798138575262</v>
      </c>
      <c r="K9" s="40">
        <v>0.86162230007252916</v>
      </c>
      <c r="L9" s="40">
        <v>0.85875640448277868</v>
      </c>
      <c r="M9" s="40">
        <v>0.85838036613402868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</row>
    <row r="10" spans="1:205" s="24" customFormat="1" x14ac:dyDescent="0.2">
      <c r="A10" s="36"/>
      <c r="B10" s="1" t="s">
        <v>12</v>
      </c>
      <c r="C10" s="59">
        <v>0.83822030855173824</v>
      </c>
      <c r="D10" s="59">
        <v>0.84660699816550522</v>
      </c>
      <c r="E10" s="59">
        <v>0.84014910021149181</v>
      </c>
      <c r="F10" s="59">
        <v>0.84923179217288303</v>
      </c>
      <c r="G10" s="59">
        <v>0.84778468568888288</v>
      </c>
      <c r="H10" s="40">
        <v>0.8462355690960226</v>
      </c>
      <c r="I10" s="40">
        <v>0.84375770127170024</v>
      </c>
      <c r="J10" s="40">
        <v>0.8429630633118913</v>
      </c>
      <c r="K10" s="40">
        <v>0.849194725300495</v>
      </c>
      <c r="L10" s="40">
        <v>0.84915402978711663</v>
      </c>
      <c r="M10" s="40">
        <v>0.84598670256201558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</row>
    <row r="11" spans="1:205" s="24" customFormat="1" x14ac:dyDescent="0.2">
      <c r="A11" s="36"/>
      <c r="B11" s="1" t="s">
        <v>9</v>
      </c>
      <c r="C11" s="59">
        <v>0.82241619950303324</v>
      </c>
      <c r="D11" s="59">
        <v>0.83461623599698975</v>
      </c>
      <c r="E11" s="59">
        <v>0.82506391240965804</v>
      </c>
      <c r="F11" s="59">
        <v>0.82946678398899742</v>
      </c>
      <c r="G11" s="59">
        <v>0.82934219843800261</v>
      </c>
      <c r="H11" s="40">
        <v>0.82827388890550535</v>
      </c>
      <c r="I11" s="40">
        <v>0.82533505942664165</v>
      </c>
      <c r="J11" s="40">
        <v>0.82866020311620292</v>
      </c>
      <c r="K11" s="40">
        <v>0.82733263166578275</v>
      </c>
      <c r="L11" s="40">
        <v>0.82827344148851101</v>
      </c>
      <c r="M11" s="40">
        <v>0.8276310902508085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</row>
    <row r="12" spans="1:205" s="24" customFormat="1" x14ac:dyDescent="0.2">
      <c r="A12" s="36"/>
      <c r="B12" s="1" t="s">
        <v>10</v>
      </c>
      <c r="C12" s="59">
        <v>0.80897209040502716</v>
      </c>
      <c r="D12" s="59">
        <v>0.82360006931599161</v>
      </c>
      <c r="E12" s="59">
        <v>0.81556644938626277</v>
      </c>
      <c r="F12" s="59">
        <v>0.82089756139048564</v>
      </c>
      <c r="G12" s="59">
        <v>0.81978752487717033</v>
      </c>
      <c r="H12" s="40">
        <v>0.82071950942768612</v>
      </c>
      <c r="I12" s="40">
        <v>0.81619815637367588</v>
      </c>
      <c r="J12" s="40">
        <v>0.81220340117697143</v>
      </c>
      <c r="K12" s="40">
        <v>0.81519376677983568</v>
      </c>
      <c r="L12" s="40">
        <v>0.8199115409868718</v>
      </c>
      <c r="M12" s="40">
        <v>0.81616478435061091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</row>
    <row r="13" spans="1:205" s="24" customFormat="1" x14ac:dyDescent="0.2">
      <c r="A13" s="36"/>
      <c r="B13" s="1" t="s">
        <v>13</v>
      </c>
      <c r="C13" s="59">
        <v>0.78583599076726585</v>
      </c>
      <c r="D13" s="59">
        <v>0.80682736274847944</v>
      </c>
      <c r="E13" s="59">
        <v>0.79566481673785006</v>
      </c>
      <c r="F13" s="59">
        <v>0.80456561685274008</v>
      </c>
      <c r="G13" s="59">
        <v>0.80441657201232009</v>
      </c>
      <c r="H13" s="40">
        <v>0.80632914642989006</v>
      </c>
      <c r="I13" s="40">
        <v>0.80276314467050003</v>
      </c>
      <c r="J13" s="40">
        <v>0.79872480662528</v>
      </c>
      <c r="K13" s="40">
        <v>0.80287760781600004</v>
      </c>
      <c r="L13" s="40">
        <v>0.80358291298340001</v>
      </c>
      <c r="M13" s="40">
        <v>0.81038207710406007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</row>
    <row r="14" spans="1:205" s="24" customFormat="1" x14ac:dyDescent="0.2">
      <c r="A14" s="36"/>
      <c r="B14" s="1" t="s">
        <v>8</v>
      </c>
      <c r="C14" s="59">
        <v>0.73313526495849424</v>
      </c>
      <c r="D14" s="59">
        <v>0.74881165230499591</v>
      </c>
      <c r="E14" s="59">
        <v>0.74695947009790009</v>
      </c>
      <c r="F14" s="59">
        <v>0.75317251900172</v>
      </c>
      <c r="G14" s="59">
        <v>0.74839882776870004</v>
      </c>
      <c r="H14" s="40">
        <v>0.75503191972960004</v>
      </c>
      <c r="I14" s="40">
        <v>0.75131630496954005</v>
      </c>
      <c r="J14" s="40">
        <v>0.75410677628444001</v>
      </c>
      <c r="K14" s="40">
        <v>0.75188133136961</v>
      </c>
      <c r="L14" s="40">
        <v>0.75567762387516002</v>
      </c>
      <c r="M14" s="40">
        <v>0.76599185879557008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</row>
    <row r="15" spans="1:205" s="24" customFormat="1" x14ac:dyDescent="0.2">
      <c r="A15" s="36"/>
      <c r="B15" s="1" t="s">
        <v>6</v>
      </c>
      <c r="C15" s="59">
        <v>0.62443770206244931</v>
      </c>
      <c r="D15" s="59">
        <v>0.65085223714922225</v>
      </c>
      <c r="E15" s="59">
        <v>0.6260658165391001</v>
      </c>
      <c r="F15" s="59">
        <v>0.62658918502005012</v>
      </c>
      <c r="G15" s="59">
        <v>0.6233985939322001</v>
      </c>
      <c r="H15" s="40">
        <v>0.63809289124849</v>
      </c>
      <c r="I15" s="40">
        <v>0.63701303468124004</v>
      </c>
      <c r="J15" s="40">
        <v>0.67103552427930002</v>
      </c>
      <c r="K15" s="40">
        <v>0.64877649065508003</v>
      </c>
      <c r="L15" s="40">
        <v>0.64844364813720001</v>
      </c>
      <c r="M15" s="40">
        <v>0.67199925733069998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</row>
    <row r="16" spans="1:205" x14ac:dyDescent="0.2">
      <c r="G16" s="14"/>
      <c r="L16" s="44"/>
      <c r="M16" s="44"/>
    </row>
    <row r="17" spans="2:205" s="42" customFormat="1" x14ac:dyDescent="0.2">
      <c r="B17" s="2"/>
      <c r="C17" s="36"/>
      <c r="D17" s="40"/>
      <c r="E17" s="59"/>
      <c r="F17" s="59"/>
      <c r="G17" s="59"/>
      <c r="H17" s="36"/>
      <c r="I17" s="36"/>
      <c r="J17" s="36"/>
      <c r="K17" s="36"/>
      <c r="L17" s="36"/>
      <c r="M17" s="36"/>
      <c r="N17" s="4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</row>
    <row r="18" spans="2:205" ht="14.25" x14ac:dyDescent="0.2">
      <c r="B18" s="82" t="s">
        <v>54</v>
      </c>
      <c r="C18" s="36"/>
      <c r="D18" s="40"/>
      <c r="E18" s="59"/>
      <c r="F18" s="59"/>
      <c r="G18" s="59"/>
      <c r="H18" s="36"/>
      <c r="I18" s="36"/>
      <c r="J18" s="36"/>
      <c r="K18" s="36"/>
      <c r="L18" s="36"/>
      <c r="M18" s="36"/>
    </row>
    <row r="19" spans="2:205" ht="14.25" x14ac:dyDescent="0.2">
      <c r="B19" s="83"/>
      <c r="C19" s="36"/>
      <c r="D19" s="40"/>
      <c r="E19" s="59"/>
      <c r="F19" s="59"/>
      <c r="G19" s="59"/>
      <c r="H19" s="36"/>
      <c r="I19" s="36"/>
      <c r="J19" s="36"/>
      <c r="K19" s="36"/>
      <c r="L19" s="36"/>
      <c r="M19" s="36"/>
    </row>
    <row r="20" spans="2:205" ht="14.25" x14ac:dyDescent="0.2">
      <c r="B20" s="80" t="s">
        <v>52</v>
      </c>
      <c r="C20" s="36"/>
      <c r="D20" s="40"/>
      <c r="E20" s="59"/>
      <c r="F20" s="59"/>
      <c r="G20" s="59"/>
      <c r="H20" s="36"/>
      <c r="I20" s="36"/>
      <c r="J20" s="36"/>
      <c r="K20" s="36"/>
      <c r="L20" s="36"/>
      <c r="M20" s="36"/>
    </row>
    <row r="21" spans="2:205" ht="14.25" x14ac:dyDescent="0.2">
      <c r="B21" s="81"/>
      <c r="C21" s="36"/>
      <c r="D21" s="40"/>
      <c r="E21" s="59"/>
      <c r="F21" s="59"/>
      <c r="G21" s="59"/>
      <c r="H21" s="36"/>
      <c r="I21" s="36"/>
      <c r="J21" s="36"/>
      <c r="K21" s="36"/>
      <c r="L21" s="36"/>
      <c r="M21" s="36"/>
    </row>
    <row r="22" spans="2:205" ht="14.25" x14ac:dyDescent="0.2">
      <c r="B22" s="80" t="s">
        <v>53</v>
      </c>
      <c r="C22" s="36"/>
      <c r="D22" s="40"/>
      <c r="E22" s="59"/>
      <c r="F22" s="59"/>
      <c r="G22" s="59"/>
      <c r="H22" s="36"/>
      <c r="I22" s="36"/>
      <c r="J22" s="36"/>
      <c r="K22" s="36"/>
      <c r="L22" s="36"/>
      <c r="M22" s="36"/>
    </row>
    <row r="23" spans="2:205" ht="15" x14ac:dyDescent="0.2">
      <c r="B23" s="79"/>
      <c r="C23" s="42"/>
      <c r="D23" s="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2:205" ht="15" x14ac:dyDescent="0.2">
      <c r="B24" s="79"/>
      <c r="C24" s="42"/>
      <c r="D24" s="42"/>
      <c r="E24" s="43"/>
      <c r="F24" s="43"/>
      <c r="G24" s="43"/>
      <c r="H24" s="43"/>
      <c r="I24" s="43"/>
      <c r="J24" s="43"/>
      <c r="K24" s="43"/>
      <c r="L24" s="45"/>
      <c r="M24" s="45"/>
      <c r="N24" s="45"/>
    </row>
    <row r="25" spans="2:205" x14ac:dyDescent="0.2">
      <c r="B25" s="42"/>
      <c r="C25" s="42"/>
      <c r="D25" s="1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2:205" s="42" customFormat="1" x14ac:dyDescent="0.2">
      <c r="D26" s="1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</row>
    <row r="27" spans="2:205" s="42" customFormat="1" x14ac:dyDescent="0.2">
      <c r="D27" s="1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</row>
    <row r="28" spans="2:205" s="42" customFormat="1" x14ac:dyDescent="0.2">
      <c r="D28" s="1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</row>
    <row r="29" spans="2:205" s="42" customFormat="1" x14ac:dyDescent="0.2">
      <c r="D29" s="1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</row>
    <row r="30" spans="2:205" s="42" customFormat="1" ht="15.95" customHeight="1" x14ac:dyDescent="0.2">
      <c r="D30" s="1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</row>
    <row r="31" spans="2:205" s="42" customFormat="1" x14ac:dyDescent="0.2">
      <c r="D31" s="1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</row>
    <row r="32" spans="2:205" s="42" customFormat="1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</row>
    <row r="33" spans="2:205" s="42" customFormat="1" x14ac:dyDescent="0.2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</row>
    <row r="34" spans="2:205" s="42" customForma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</row>
    <row r="35" spans="2:205" s="42" customFormat="1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</row>
    <row r="36" spans="2:205" s="42" customFormat="1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</row>
    <row r="37" spans="2:205" s="42" customFormat="1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</row>
    <row r="38" spans="2:205" x14ac:dyDescent="0.2">
      <c r="D38"/>
      <c r="J38"/>
      <c r="K38"/>
    </row>
    <row r="39" spans="2:205" x14ac:dyDescent="0.2">
      <c r="D39"/>
      <c r="J39"/>
      <c r="K39"/>
    </row>
    <row r="40" spans="2:205" x14ac:dyDescent="0.2">
      <c r="D40"/>
      <c r="J40"/>
      <c r="K40"/>
    </row>
    <row r="41" spans="2:205" x14ac:dyDescent="0.2">
      <c r="D41"/>
      <c r="J41"/>
      <c r="K41"/>
    </row>
    <row r="42" spans="2:205" x14ac:dyDescent="0.2">
      <c r="D42"/>
      <c r="J42"/>
      <c r="K42"/>
    </row>
    <row r="43" spans="2:205" x14ac:dyDescent="0.2">
      <c r="D43"/>
      <c r="J43"/>
      <c r="K43"/>
    </row>
    <row r="44" spans="2:205" x14ac:dyDescent="0.2">
      <c r="D44"/>
      <c r="J44"/>
      <c r="K44"/>
    </row>
    <row r="45" spans="2:205" x14ac:dyDescent="0.2">
      <c r="D45"/>
      <c r="J45"/>
      <c r="K45"/>
    </row>
    <row r="46" spans="2:205" x14ac:dyDescent="0.2">
      <c r="D46"/>
      <c r="J46"/>
      <c r="K46"/>
    </row>
    <row r="47" spans="2:205" x14ac:dyDescent="0.2">
      <c r="D47"/>
      <c r="J47"/>
      <c r="K47"/>
    </row>
    <row r="48" spans="2:205" x14ac:dyDescent="0.2">
      <c r="D48"/>
      <c r="J48"/>
      <c r="K48"/>
    </row>
    <row r="49" spans="4:11" x14ac:dyDescent="0.2">
      <c r="D49"/>
      <c r="J49"/>
      <c r="K49"/>
    </row>
    <row r="50" spans="4:11" x14ac:dyDescent="0.2">
      <c r="D50"/>
      <c r="J50"/>
      <c r="K50"/>
    </row>
    <row r="51" spans="4:11" x14ac:dyDescent="0.2">
      <c r="D51"/>
      <c r="J51"/>
      <c r="K51"/>
    </row>
    <row r="52" spans="4:11" x14ac:dyDescent="0.2">
      <c r="D52"/>
      <c r="J52"/>
      <c r="K52"/>
    </row>
    <row r="53" spans="4:11" x14ac:dyDescent="0.2">
      <c r="D53"/>
      <c r="J53"/>
      <c r="K53"/>
    </row>
    <row r="54" spans="4:11" x14ac:dyDescent="0.2">
      <c r="D54"/>
      <c r="J54"/>
      <c r="K54"/>
    </row>
    <row r="55" spans="4:11" x14ac:dyDescent="0.2">
      <c r="D55"/>
      <c r="J55"/>
      <c r="K55"/>
    </row>
    <row r="56" spans="4:11" x14ac:dyDescent="0.2">
      <c r="D56"/>
      <c r="J56"/>
      <c r="K56"/>
    </row>
    <row r="57" spans="4:11" x14ac:dyDescent="0.2">
      <c r="D57"/>
      <c r="J57"/>
      <c r="K57"/>
    </row>
    <row r="58" spans="4:11" x14ac:dyDescent="0.2">
      <c r="D58"/>
      <c r="J58"/>
      <c r="K58"/>
    </row>
    <row r="59" spans="4:11" x14ac:dyDescent="0.2">
      <c r="D59"/>
      <c r="J59"/>
      <c r="K59"/>
    </row>
    <row r="60" spans="4:11" x14ac:dyDescent="0.2">
      <c r="D60"/>
      <c r="J60"/>
      <c r="K60"/>
    </row>
    <row r="61" spans="4:11" x14ac:dyDescent="0.2">
      <c r="D61"/>
      <c r="J61"/>
      <c r="K61"/>
    </row>
    <row r="62" spans="4:11" x14ac:dyDescent="0.2">
      <c r="D62"/>
      <c r="J62"/>
      <c r="K62"/>
    </row>
    <row r="63" spans="4:11" x14ac:dyDescent="0.2">
      <c r="D63"/>
      <c r="J63"/>
      <c r="K63"/>
    </row>
    <row r="64" spans="4:11" x14ac:dyDescent="0.2">
      <c r="D64"/>
      <c r="J64"/>
      <c r="K64"/>
    </row>
    <row r="65" spans="4:11" x14ac:dyDescent="0.2">
      <c r="D65"/>
      <c r="J65"/>
      <c r="K65"/>
    </row>
    <row r="66" spans="4:11" x14ac:dyDescent="0.2">
      <c r="D66"/>
      <c r="J66"/>
      <c r="K66"/>
    </row>
    <row r="67" spans="4:11" x14ac:dyDescent="0.2">
      <c r="D67"/>
      <c r="J67"/>
      <c r="K67"/>
    </row>
    <row r="68" spans="4:11" x14ac:dyDescent="0.2">
      <c r="D68"/>
      <c r="J68"/>
      <c r="K68"/>
    </row>
    <row r="69" spans="4:11" x14ac:dyDescent="0.2">
      <c r="D69"/>
      <c r="J69"/>
      <c r="K69"/>
    </row>
    <row r="70" spans="4:11" x14ac:dyDescent="0.2">
      <c r="D70"/>
      <c r="J70"/>
      <c r="K70"/>
    </row>
    <row r="71" spans="4:11" x14ac:dyDescent="0.2">
      <c r="D71"/>
      <c r="J71"/>
      <c r="K71"/>
    </row>
    <row r="72" spans="4:11" x14ac:dyDescent="0.2">
      <c r="D72"/>
      <c r="J72"/>
      <c r="K72"/>
    </row>
    <row r="73" spans="4:11" x14ac:dyDescent="0.2">
      <c r="D73"/>
      <c r="J73"/>
      <c r="K73"/>
    </row>
    <row r="74" spans="4:11" x14ac:dyDescent="0.2">
      <c r="D74"/>
      <c r="J74"/>
      <c r="K74"/>
    </row>
    <row r="75" spans="4:11" x14ac:dyDescent="0.2">
      <c r="D75"/>
      <c r="J75"/>
      <c r="K75"/>
    </row>
    <row r="76" spans="4:11" x14ac:dyDescent="0.2">
      <c r="D76"/>
      <c r="J76"/>
      <c r="K76"/>
    </row>
    <row r="77" spans="4:11" x14ac:dyDescent="0.2">
      <c r="D77"/>
      <c r="J77"/>
      <c r="K77"/>
    </row>
    <row r="78" spans="4:11" x14ac:dyDescent="0.2">
      <c r="D78"/>
      <c r="J78"/>
      <c r="K78"/>
    </row>
    <row r="79" spans="4:11" x14ac:dyDescent="0.2">
      <c r="D79"/>
      <c r="J79"/>
      <c r="K79"/>
    </row>
    <row r="80" spans="4:11" x14ac:dyDescent="0.2">
      <c r="D80"/>
      <c r="J80"/>
      <c r="K80"/>
    </row>
    <row r="81" spans="4:11" x14ac:dyDescent="0.2">
      <c r="D81"/>
      <c r="J81"/>
      <c r="K81"/>
    </row>
    <row r="82" spans="4:11" x14ac:dyDescent="0.2">
      <c r="D82"/>
      <c r="J82"/>
      <c r="K82"/>
    </row>
    <row r="83" spans="4:11" x14ac:dyDescent="0.2">
      <c r="D83"/>
      <c r="J83"/>
      <c r="K83"/>
    </row>
    <row r="84" spans="4:11" x14ac:dyDescent="0.2">
      <c r="D84"/>
      <c r="J84"/>
      <c r="K84"/>
    </row>
    <row r="85" spans="4:11" x14ac:dyDescent="0.2">
      <c r="D85"/>
      <c r="J85"/>
      <c r="K85"/>
    </row>
    <row r="86" spans="4:11" x14ac:dyDescent="0.2">
      <c r="D86"/>
      <c r="J86"/>
      <c r="K86"/>
    </row>
    <row r="87" spans="4:11" x14ac:dyDescent="0.2">
      <c r="D87"/>
      <c r="J87"/>
      <c r="K87"/>
    </row>
    <row r="88" spans="4:11" x14ac:dyDescent="0.2">
      <c r="D88"/>
      <c r="J88"/>
      <c r="K88"/>
    </row>
    <row r="89" spans="4:11" x14ac:dyDescent="0.2">
      <c r="D89"/>
      <c r="J89"/>
      <c r="K89"/>
    </row>
    <row r="90" spans="4:11" x14ac:dyDescent="0.2">
      <c r="D90"/>
      <c r="J90"/>
      <c r="K90"/>
    </row>
    <row r="91" spans="4:11" x14ac:dyDescent="0.2">
      <c r="D91"/>
      <c r="J91"/>
      <c r="K91"/>
    </row>
    <row r="92" spans="4:11" x14ac:dyDescent="0.2">
      <c r="D92"/>
      <c r="J92"/>
      <c r="K92"/>
    </row>
    <row r="93" spans="4:11" x14ac:dyDescent="0.2">
      <c r="D93"/>
      <c r="J93"/>
      <c r="K93"/>
    </row>
    <row r="94" spans="4:11" x14ac:dyDescent="0.2">
      <c r="D94"/>
      <c r="J94"/>
      <c r="K94"/>
    </row>
    <row r="95" spans="4:11" x14ac:dyDescent="0.2">
      <c r="D95"/>
      <c r="J95"/>
      <c r="K95"/>
    </row>
    <row r="96" spans="4:11" x14ac:dyDescent="0.2">
      <c r="D96"/>
      <c r="J96"/>
      <c r="K96"/>
    </row>
    <row r="97" spans="4:11" x14ac:dyDescent="0.2">
      <c r="D97"/>
      <c r="J97"/>
      <c r="K97"/>
    </row>
    <row r="98" spans="4:11" x14ac:dyDescent="0.2">
      <c r="D98"/>
      <c r="J98"/>
      <c r="K98"/>
    </row>
    <row r="99" spans="4:11" x14ac:dyDescent="0.2">
      <c r="D99"/>
      <c r="J99"/>
      <c r="K99"/>
    </row>
    <row r="100" spans="4:11" x14ac:dyDescent="0.2">
      <c r="D100"/>
      <c r="J100"/>
      <c r="K100"/>
    </row>
    <row r="101" spans="4:11" x14ac:dyDescent="0.2">
      <c r="D101"/>
      <c r="J101"/>
      <c r="K101"/>
    </row>
    <row r="102" spans="4:11" x14ac:dyDescent="0.2">
      <c r="D102"/>
      <c r="J102"/>
      <c r="K102"/>
    </row>
    <row r="103" spans="4:11" x14ac:dyDescent="0.2">
      <c r="D103"/>
      <c r="J103"/>
      <c r="K103"/>
    </row>
    <row r="104" spans="4:11" x14ac:dyDescent="0.2">
      <c r="D104"/>
      <c r="J104"/>
      <c r="K104"/>
    </row>
    <row r="105" spans="4:11" x14ac:dyDescent="0.2">
      <c r="D105"/>
      <c r="J105"/>
      <c r="K105"/>
    </row>
    <row r="106" spans="4:11" x14ac:dyDescent="0.2">
      <c r="D106"/>
      <c r="J106"/>
      <c r="K106"/>
    </row>
    <row r="107" spans="4:11" x14ac:dyDescent="0.2">
      <c r="D107"/>
      <c r="J107"/>
      <c r="K107"/>
    </row>
    <row r="108" spans="4:11" x14ac:dyDescent="0.2">
      <c r="D108"/>
      <c r="J108"/>
      <c r="K108"/>
    </row>
    <row r="109" spans="4:11" x14ac:dyDescent="0.2">
      <c r="D109"/>
      <c r="J109"/>
      <c r="K109"/>
    </row>
    <row r="110" spans="4:11" x14ac:dyDescent="0.2">
      <c r="D110"/>
      <c r="J110"/>
      <c r="K110"/>
    </row>
    <row r="111" spans="4:11" x14ac:dyDescent="0.2">
      <c r="D111"/>
      <c r="J111"/>
      <c r="K111"/>
    </row>
    <row r="112" spans="4:11" x14ac:dyDescent="0.2">
      <c r="D112"/>
      <c r="J112"/>
      <c r="K112"/>
    </row>
    <row r="113" spans="4:11" x14ac:dyDescent="0.2">
      <c r="D113"/>
      <c r="J113"/>
      <c r="K113"/>
    </row>
    <row r="114" spans="4:11" x14ac:dyDescent="0.2">
      <c r="D114"/>
      <c r="J114"/>
      <c r="K114"/>
    </row>
    <row r="115" spans="4:11" x14ac:dyDescent="0.2">
      <c r="D115"/>
      <c r="J115"/>
      <c r="K115"/>
    </row>
    <row r="116" spans="4:11" x14ac:dyDescent="0.2">
      <c r="D116"/>
      <c r="J116"/>
      <c r="K116"/>
    </row>
    <row r="117" spans="4:11" x14ac:dyDescent="0.2">
      <c r="D117"/>
      <c r="J117"/>
      <c r="K117"/>
    </row>
    <row r="118" spans="4:11" x14ac:dyDescent="0.2">
      <c r="D118"/>
      <c r="J118"/>
      <c r="K118"/>
    </row>
    <row r="119" spans="4:11" x14ac:dyDescent="0.2">
      <c r="D119"/>
      <c r="J119"/>
      <c r="K119"/>
    </row>
    <row r="120" spans="4:11" x14ac:dyDescent="0.2">
      <c r="D120"/>
      <c r="J120"/>
      <c r="K120"/>
    </row>
    <row r="121" spans="4:11" x14ac:dyDescent="0.2">
      <c r="D121"/>
      <c r="J121"/>
      <c r="K121"/>
    </row>
    <row r="122" spans="4:11" x14ac:dyDescent="0.2">
      <c r="D122"/>
      <c r="J122"/>
      <c r="K122"/>
    </row>
    <row r="123" spans="4:11" x14ac:dyDescent="0.2">
      <c r="D123"/>
      <c r="J123"/>
      <c r="K123"/>
    </row>
    <row r="124" spans="4:11" x14ac:dyDescent="0.2">
      <c r="D124"/>
      <c r="J124"/>
      <c r="K124"/>
    </row>
    <row r="125" spans="4:11" x14ac:dyDescent="0.2">
      <c r="D125"/>
      <c r="J125"/>
      <c r="K125"/>
    </row>
    <row r="126" spans="4:11" x14ac:dyDescent="0.2">
      <c r="D126"/>
      <c r="J126"/>
      <c r="K126"/>
    </row>
    <row r="127" spans="4:11" x14ac:dyDescent="0.2">
      <c r="D127"/>
      <c r="J127"/>
      <c r="K127"/>
    </row>
    <row r="128" spans="4:11" x14ac:dyDescent="0.2">
      <c r="D128"/>
      <c r="J128"/>
      <c r="K128"/>
    </row>
    <row r="129" spans="4:11" x14ac:dyDescent="0.2">
      <c r="D129"/>
      <c r="J129"/>
      <c r="K129"/>
    </row>
    <row r="130" spans="4:11" x14ac:dyDescent="0.2">
      <c r="D130"/>
      <c r="J130"/>
      <c r="K130"/>
    </row>
    <row r="131" spans="4:11" x14ac:dyDescent="0.2">
      <c r="D131"/>
      <c r="J131"/>
      <c r="K131"/>
    </row>
    <row r="132" spans="4:11" x14ac:dyDescent="0.2">
      <c r="D132"/>
      <c r="J132"/>
      <c r="K132"/>
    </row>
    <row r="133" spans="4:11" x14ac:dyDescent="0.2">
      <c r="D133"/>
      <c r="J133"/>
      <c r="K133"/>
    </row>
    <row r="134" spans="4:11" x14ac:dyDescent="0.2">
      <c r="D134"/>
      <c r="J134"/>
      <c r="K134"/>
    </row>
    <row r="135" spans="4:11" x14ac:dyDescent="0.2">
      <c r="D135"/>
      <c r="J135"/>
      <c r="K135"/>
    </row>
    <row r="136" spans="4:11" x14ac:dyDescent="0.2">
      <c r="D136"/>
      <c r="J136"/>
      <c r="K136"/>
    </row>
    <row r="137" spans="4:11" x14ac:dyDescent="0.2">
      <c r="D137"/>
      <c r="J137"/>
      <c r="K137"/>
    </row>
    <row r="138" spans="4:11" x14ac:dyDescent="0.2">
      <c r="D138"/>
      <c r="J138"/>
      <c r="K138"/>
    </row>
    <row r="139" spans="4:11" x14ac:dyDescent="0.2">
      <c r="D139"/>
      <c r="J139"/>
      <c r="K139"/>
    </row>
    <row r="140" spans="4:11" x14ac:dyDescent="0.2">
      <c r="D140"/>
      <c r="J140"/>
      <c r="K140"/>
    </row>
    <row r="141" spans="4:11" x14ac:dyDescent="0.2">
      <c r="D141"/>
      <c r="J141"/>
      <c r="K141"/>
    </row>
    <row r="142" spans="4:11" x14ac:dyDescent="0.2">
      <c r="D142"/>
      <c r="J142"/>
      <c r="K142"/>
    </row>
    <row r="143" spans="4:11" x14ac:dyDescent="0.2">
      <c r="D143"/>
      <c r="J143"/>
      <c r="K143"/>
    </row>
    <row r="144" spans="4:11" x14ac:dyDescent="0.2">
      <c r="D144"/>
      <c r="J144"/>
      <c r="K144"/>
    </row>
    <row r="145" spans="4:14" x14ac:dyDescent="0.2">
      <c r="D145"/>
      <c r="J145"/>
      <c r="K145"/>
    </row>
    <row r="146" spans="4:14" x14ac:dyDescent="0.2">
      <c r="D146"/>
      <c r="J146"/>
      <c r="K146" s="26"/>
      <c r="L146" s="26"/>
      <c r="M146" s="16"/>
      <c r="N146" s="26"/>
    </row>
    <row r="147" spans="4:14" x14ac:dyDescent="0.2">
      <c r="D147"/>
      <c r="J147"/>
      <c r="K147" s="26"/>
      <c r="L147" s="26"/>
      <c r="M147" s="16"/>
      <c r="N147" s="26"/>
    </row>
    <row r="148" spans="4:14" x14ac:dyDescent="0.2">
      <c r="D148"/>
      <c r="J148"/>
      <c r="K148" s="26"/>
      <c r="L148" s="26"/>
      <c r="M148" s="16"/>
      <c r="N148" s="26"/>
    </row>
    <row r="149" spans="4:14" x14ac:dyDescent="0.2">
      <c r="D149"/>
      <c r="J149"/>
      <c r="K149" s="26"/>
      <c r="L149" s="26"/>
      <c r="M149" s="16"/>
      <c r="N149" s="26"/>
    </row>
    <row r="150" spans="4:14" x14ac:dyDescent="0.2">
      <c r="D150"/>
      <c r="J150"/>
      <c r="K150" s="26"/>
      <c r="L150" s="26"/>
      <c r="M150" s="16"/>
      <c r="N150" s="26"/>
    </row>
    <row r="151" spans="4:14" x14ac:dyDescent="0.2">
      <c r="D151"/>
      <c r="J151"/>
      <c r="K151" s="26"/>
      <c r="L151" s="26"/>
      <c r="M151" s="16"/>
      <c r="N151" s="26"/>
    </row>
    <row r="152" spans="4:14" x14ac:dyDescent="0.2">
      <c r="D152"/>
      <c r="J152"/>
      <c r="K152" s="26"/>
      <c r="L152" s="26"/>
      <c r="M152" s="16"/>
      <c r="N152" s="26"/>
    </row>
    <row r="153" spans="4:14" x14ac:dyDescent="0.2">
      <c r="D153"/>
      <c r="J153"/>
      <c r="K153" s="26"/>
      <c r="L153" s="26"/>
      <c r="M153" s="16"/>
      <c r="N153" s="26"/>
    </row>
    <row r="154" spans="4:14" x14ac:dyDescent="0.2">
      <c r="D154"/>
      <c r="J154"/>
      <c r="K154" s="26"/>
      <c r="L154" s="26"/>
      <c r="M154" s="16"/>
      <c r="N154" s="26"/>
    </row>
    <row r="155" spans="4:14" x14ac:dyDescent="0.2">
      <c r="D155"/>
      <c r="J155"/>
      <c r="K155" s="26"/>
      <c r="L155" s="26"/>
      <c r="M155" s="16"/>
      <c r="N155" s="26"/>
    </row>
    <row r="156" spans="4:14" x14ac:dyDescent="0.2">
      <c r="D156"/>
      <c r="J156"/>
      <c r="K156" s="26"/>
      <c r="L156" s="26"/>
      <c r="M156" s="16"/>
      <c r="N156" s="26"/>
    </row>
    <row r="157" spans="4:14" x14ac:dyDescent="0.2">
      <c r="D157"/>
      <c r="J157"/>
      <c r="K157" s="26"/>
      <c r="L157" s="26"/>
      <c r="M157" s="16"/>
      <c r="N157" s="26"/>
    </row>
    <row r="158" spans="4:14" x14ac:dyDescent="0.2">
      <c r="D158"/>
      <c r="J158"/>
      <c r="K158" s="26"/>
      <c r="L158" s="26"/>
      <c r="M158" s="16"/>
      <c r="N158" s="26"/>
    </row>
    <row r="159" spans="4:14" x14ac:dyDescent="0.2">
      <c r="D159"/>
      <c r="J159"/>
      <c r="K159" s="26"/>
      <c r="L159" s="26"/>
      <c r="M159" s="16"/>
      <c r="N159" s="26"/>
    </row>
    <row r="160" spans="4:14" x14ac:dyDescent="0.2">
      <c r="D160"/>
      <c r="J160"/>
      <c r="K160" s="26"/>
      <c r="L160" s="26"/>
      <c r="M160" s="16"/>
      <c r="N160" s="26"/>
    </row>
    <row r="161" spans="4:14" x14ac:dyDescent="0.2">
      <c r="D161"/>
      <c r="J161"/>
      <c r="K161" s="26"/>
      <c r="L161" s="26"/>
      <c r="M161" s="16"/>
      <c r="N161" s="26"/>
    </row>
    <row r="162" spans="4:14" x14ac:dyDescent="0.2">
      <c r="D162"/>
      <c r="J162"/>
      <c r="K162" s="26"/>
      <c r="L162" s="26"/>
      <c r="M162" s="16"/>
      <c r="N162" s="26"/>
    </row>
    <row r="163" spans="4:14" x14ac:dyDescent="0.2">
      <c r="D163"/>
      <c r="J163"/>
      <c r="K163" s="26"/>
      <c r="L163" s="26"/>
      <c r="M163" s="16"/>
      <c r="N163" s="26"/>
    </row>
    <row r="164" spans="4:14" x14ac:dyDescent="0.2">
      <c r="D164"/>
      <c r="J164"/>
      <c r="K164" s="26"/>
      <c r="L164" s="26"/>
      <c r="M164" s="16"/>
      <c r="N164" s="26"/>
    </row>
    <row r="165" spans="4:14" x14ac:dyDescent="0.2">
      <c r="D165"/>
      <c r="J165"/>
      <c r="K165" s="26"/>
      <c r="L165" s="26"/>
      <c r="M165" s="16"/>
      <c r="N165" s="26"/>
    </row>
    <row r="166" spans="4:14" x14ac:dyDescent="0.2">
      <c r="D166"/>
      <c r="J166"/>
      <c r="K166" s="26"/>
      <c r="L166" s="26"/>
      <c r="M166" s="16"/>
      <c r="N166" s="26"/>
    </row>
    <row r="167" spans="4:14" x14ac:dyDescent="0.2">
      <c r="D167"/>
      <c r="J167"/>
      <c r="K167" s="26"/>
      <c r="L167" s="26"/>
      <c r="M167" s="16"/>
      <c r="N167" s="26"/>
    </row>
    <row r="168" spans="4:14" x14ac:dyDescent="0.2">
      <c r="D168"/>
      <c r="J168"/>
      <c r="K168" s="26"/>
      <c r="L168" s="26"/>
      <c r="M168" s="16"/>
      <c r="N168" s="26"/>
    </row>
    <row r="169" spans="4:14" x14ac:dyDescent="0.2">
      <c r="D169"/>
      <c r="J169"/>
      <c r="K169" s="26"/>
      <c r="L169" s="26"/>
      <c r="M169" s="16"/>
      <c r="N169" s="26"/>
    </row>
    <row r="170" spans="4:14" x14ac:dyDescent="0.2">
      <c r="D170"/>
      <c r="J170"/>
      <c r="K170" s="26"/>
      <c r="L170" s="26"/>
      <c r="M170" s="16"/>
      <c r="N170" s="26"/>
    </row>
    <row r="171" spans="4:14" x14ac:dyDescent="0.2">
      <c r="D171"/>
      <c r="J171"/>
      <c r="K171" s="26"/>
      <c r="L171" s="26"/>
      <c r="M171" s="16"/>
      <c r="N171" s="26"/>
    </row>
    <row r="172" spans="4:14" x14ac:dyDescent="0.2">
      <c r="D172"/>
      <c r="J172"/>
      <c r="K172" s="26"/>
      <c r="L172" s="26"/>
      <c r="M172" s="16"/>
      <c r="N172" s="26"/>
    </row>
    <row r="173" spans="4:14" x14ac:dyDescent="0.2">
      <c r="D173"/>
      <c r="J173"/>
      <c r="K173" s="26"/>
      <c r="L173" s="26"/>
      <c r="M173" s="16"/>
      <c r="N173" s="26"/>
    </row>
    <row r="174" spans="4:14" x14ac:dyDescent="0.2">
      <c r="D174"/>
      <c r="J174"/>
      <c r="K174" s="26"/>
      <c r="L174" s="26"/>
      <c r="M174" s="16"/>
      <c r="N174" s="26"/>
    </row>
    <row r="175" spans="4:14" x14ac:dyDescent="0.2">
      <c r="D175"/>
      <c r="J175"/>
      <c r="K175" s="26"/>
      <c r="L175" s="26"/>
      <c r="M175" s="16"/>
      <c r="N175" s="26"/>
    </row>
    <row r="176" spans="4:14" x14ac:dyDescent="0.2">
      <c r="D176"/>
      <c r="J176"/>
      <c r="K176" s="26"/>
      <c r="L176" s="26"/>
      <c r="M176" s="16"/>
      <c r="N176" s="26"/>
    </row>
    <row r="177" spans="4:14" x14ac:dyDescent="0.2">
      <c r="D177"/>
      <c r="J177"/>
      <c r="K177" s="26"/>
      <c r="L177" s="26"/>
      <c r="M177" s="16"/>
      <c r="N177" s="26"/>
    </row>
    <row r="178" spans="4:14" x14ac:dyDescent="0.2">
      <c r="D178"/>
      <c r="J178"/>
      <c r="K178" s="26"/>
      <c r="L178" s="26"/>
      <c r="M178" s="16"/>
      <c r="N178" s="26"/>
    </row>
    <row r="179" spans="4:14" x14ac:dyDescent="0.2">
      <c r="D179"/>
      <c r="J179"/>
      <c r="K179" s="26"/>
      <c r="L179" s="26"/>
      <c r="M179" s="16"/>
      <c r="N179" s="26"/>
    </row>
    <row r="180" spans="4:14" x14ac:dyDescent="0.2">
      <c r="D180"/>
      <c r="J180"/>
      <c r="K180" s="26"/>
      <c r="L180" s="26"/>
      <c r="M180" s="16"/>
      <c r="N180" s="26"/>
    </row>
    <row r="181" spans="4:14" x14ac:dyDescent="0.2">
      <c r="D181"/>
      <c r="J181"/>
      <c r="K181" s="26"/>
      <c r="L181" s="26"/>
      <c r="M181" s="16"/>
      <c r="N181" s="26"/>
    </row>
    <row r="182" spans="4:14" x14ac:dyDescent="0.2">
      <c r="D182"/>
      <c r="J182"/>
      <c r="K182" s="26"/>
      <c r="L182" s="26"/>
      <c r="M182" s="16"/>
      <c r="N182" s="26"/>
    </row>
    <row r="183" spans="4:14" x14ac:dyDescent="0.2">
      <c r="D183"/>
      <c r="J183"/>
      <c r="K183" s="26"/>
      <c r="L183" s="26"/>
      <c r="M183" s="16"/>
      <c r="N183" s="26"/>
    </row>
    <row r="184" spans="4:14" x14ac:dyDescent="0.2">
      <c r="D184"/>
      <c r="J184"/>
      <c r="K184" s="26"/>
      <c r="L184" s="26"/>
      <c r="M184" s="16"/>
      <c r="N184" s="26"/>
    </row>
    <row r="185" spans="4:14" x14ac:dyDescent="0.2">
      <c r="D185"/>
      <c r="J185"/>
      <c r="K185" s="26"/>
      <c r="L185" s="26"/>
      <c r="M185" s="16"/>
      <c r="N185" s="26"/>
    </row>
    <row r="186" spans="4:14" x14ac:dyDescent="0.2">
      <c r="D186"/>
      <c r="J186"/>
      <c r="K186" s="26"/>
      <c r="L186" s="26"/>
      <c r="M186" s="16"/>
      <c r="N186" s="26"/>
    </row>
    <row r="187" spans="4:14" x14ac:dyDescent="0.2">
      <c r="D187"/>
      <c r="J187"/>
      <c r="K187" s="26"/>
      <c r="L187" s="26"/>
      <c r="M187" s="16"/>
      <c r="N187" s="26"/>
    </row>
    <row r="188" spans="4:14" x14ac:dyDescent="0.2">
      <c r="D188"/>
      <c r="J188"/>
      <c r="K188" s="26"/>
      <c r="L188" s="26"/>
      <c r="M188" s="16"/>
      <c r="N188" s="26"/>
    </row>
    <row r="189" spans="4:14" x14ac:dyDescent="0.2">
      <c r="D189"/>
      <c r="J189"/>
      <c r="K189" s="26"/>
      <c r="L189" s="26"/>
      <c r="M189" s="16"/>
      <c r="N189" s="26"/>
    </row>
    <row r="190" spans="4:14" x14ac:dyDescent="0.2">
      <c r="D190"/>
      <c r="J190"/>
      <c r="K190" s="26"/>
      <c r="L190" s="26"/>
      <c r="M190" s="16"/>
      <c r="N190" s="26"/>
    </row>
    <row r="191" spans="4:14" x14ac:dyDescent="0.2">
      <c r="D191"/>
      <c r="J191"/>
      <c r="K191" s="26"/>
      <c r="L191" s="26"/>
      <c r="M191" s="16"/>
      <c r="N191" s="26"/>
    </row>
    <row r="192" spans="4:14" x14ac:dyDescent="0.2">
      <c r="D192"/>
      <c r="J192"/>
      <c r="K192" s="26"/>
      <c r="L192" s="26"/>
      <c r="M192" s="16"/>
      <c r="N192" s="26"/>
    </row>
    <row r="193" spans="4:14" x14ac:dyDescent="0.2">
      <c r="D193"/>
      <c r="J193"/>
      <c r="K193" s="26"/>
      <c r="L193" s="26"/>
      <c r="M193" s="16"/>
      <c r="N193" s="26"/>
    </row>
    <row r="194" spans="4:14" x14ac:dyDescent="0.2">
      <c r="D194"/>
      <c r="J194"/>
      <c r="K194" s="26"/>
      <c r="L194" s="26"/>
      <c r="M194" s="16"/>
      <c r="N194" s="26"/>
    </row>
    <row r="195" spans="4:14" x14ac:dyDescent="0.2">
      <c r="D195"/>
      <c r="J195"/>
      <c r="K195" s="26"/>
      <c r="L195" s="26"/>
      <c r="M195" s="16"/>
      <c r="N195" s="26"/>
    </row>
    <row r="196" spans="4:14" x14ac:dyDescent="0.2">
      <c r="D196"/>
      <c r="J196"/>
      <c r="K196" s="26"/>
      <c r="L196" s="26"/>
      <c r="M196" s="16"/>
      <c r="N196" s="26"/>
    </row>
    <row r="197" spans="4:14" x14ac:dyDescent="0.2">
      <c r="D197"/>
      <c r="J197"/>
      <c r="K197" s="26"/>
      <c r="L197" s="26"/>
      <c r="M197" s="16"/>
      <c r="N197" s="26"/>
    </row>
    <row r="198" spans="4:14" x14ac:dyDescent="0.2">
      <c r="D198"/>
      <c r="J198"/>
      <c r="K198" s="26"/>
      <c r="L198" s="26"/>
      <c r="M198" s="16"/>
      <c r="N198" s="26"/>
    </row>
    <row r="199" spans="4:14" x14ac:dyDescent="0.2">
      <c r="D199"/>
      <c r="J199"/>
      <c r="K199" s="26"/>
      <c r="L199" s="26"/>
      <c r="M199" s="16"/>
      <c r="N199" s="26"/>
    </row>
    <row r="200" spans="4:14" x14ac:dyDescent="0.2">
      <c r="D200"/>
      <c r="J200"/>
      <c r="K200" s="26"/>
      <c r="L200" s="26"/>
      <c r="M200" s="16"/>
      <c r="N200" s="26"/>
    </row>
    <row r="201" spans="4:14" x14ac:dyDescent="0.2">
      <c r="D201"/>
      <c r="J201"/>
      <c r="K201" s="26"/>
      <c r="L201" s="26"/>
      <c r="M201" s="16"/>
      <c r="N201" s="26"/>
    </row>
    <row r="202" spans="4:14" x14ac:dyDescent="0.2">
      <c r="D202"/>
      <c r="J202"/>
      <c r="K202" s="26"/>
      <c r="L202" s="26"/>
      <c r="M202" s="16"/>
      <c r="N202" s="26"/>
    </row>
    <row r="203" spans="4:14" x14ac:dyDescent="0.2">
      <c r="D203"/>
      <c r="J203"/>
      <c r="K203" s="26"/>
      <c r="L203" s="26"/>
      <c r="M203" s="16"/>
      <c r="N203" s="26"/>
    </row>
    <row r="204" spans="4:14" x14ac:dyDescent="0.2">
      <c r="D204"/>
      <c r="J204"/>
      <c r="K204" s="26"/>
      <c r="L204" s="26"/>
      <c r="M204" s="16"/>
      <c r="N204" s="26"/>
    </row>
    <row r="205" spans="4:14" x14ac:dyDescent="0.2">
      <c r="D205"/>
      <c r="J205"/>
      <c r="K205" s="26"/>
      <c r="L205" s="26"/>
      <c r="M205" s="16"/>
      <c r="N205" s="26"/>
    </row>
    <row r="206" spans="4:14" x14ac:dyDescent="0.2">
      <c r="D206"/>
      <c r="J206"/>
      <c r="K206" s="26"/>
      <c r="L206" s="26"/>
      <c r="M206" s="16"/>
      <c r="N206" s="26"/>
    </row>
    <row r="207" spans="4:14" x14ac:dyDescent="0.2">
      <c r="D207"/>
      <c r="J207"/>
      <c r="K207" s="26"/>
      <c r="L207" s="26"/>
      <c r="M207" s="16"/>
      <c r="N207" s="26"/>
    </row>
    <row r="208" spans="4:14" x14ac:dyDescent="0.2">
      <c r="D208"/>
      <c r="J208"/>
      <c r="K208" s="26"/>
      <c r="L208" s="26"/>
      <c r="M208" s="16"/>
      <c r="N208" s="26"/>
    </row>
    <row r="209" spans="4:14" x14ac:dyDescent="0.2">
      <c r="D209"/>
      <c r="J209"/>
      <c r="K209" s="26"/>
      <c r="L209" s="26"/>
      <c r="M209" s="16"/>
      <c r="N209" s="26"/>
    </row>
    <row r="210" spans="4:14" x14ac:dyDescent="0.2">
      <c r="D210"/>
      <c r="J210"/>
      <c r="K210" s="26"/>
      <c r="L210" s="26"/>
      <c r="M210" s="16"/>
      <c r="N210" s="26"/>
    </row>
    <row r="211" spans="4:14" x14ac:dyDescent="0.2">
      <c r="D211"/>
      <c r="J211"/>
      <c r="K211" s="26"/>
      <c r="L211" s="26"/>
      <c r="M211" s="16"/>
      <c r="N211" s="26"/>
    </row>
    <row r="212" spans="4:14" x14ac:dyDescent="0.2">
      <c r="D212"/>
      <c r="J212"/>
      <c r="K212" s="26"/>
      <c r="L212" s="26"/>
      <c r="M212" s="16"/>
      <c r="N212" s="26"/>
    </row>
    <row r="213" spans="4:14" x14ac:dyDescent="0.2">
      <c r="D213"/>
      <c r="J213"/>
    </row>
    <row r="214" spans="4:14" x14ac:dyDescent="0.2">
      <c r="D214"/>
      <c r="J214"/>
    </row>
    <row r="215" spans="4:14" x14ac:dyDescent="0.2">
      <c r="D215"/>
      <c r="J215"/>
    </row>
    <row r="216" spans="4:14" x14ac:dyDescent="0.2">
      <c r="D216"/>
      <c r="J216"/>
    </row>
    <row r="217" spans="4:14" x14ac:dyDescent="0.2">
      <c r="D217"/>
      <c r="J217"/>
    </row>
    <row r="218" spans="4:14" x14ac:dyDescent="0.2">
      <c r="D218"/>
      <c r="J218"/>
    </row>
    <row r="219" spans="4:14" x14ac:dyDescent="0.2">
      <c r="D219"/>
      <c r="J219"/>
    </row>
    <row r="220" spans="4:14" x14ac:dyDescent="0.2">
      <c r="D220"/>
      <c r="J220"/>
    </row>
    <row r="221" spans="4:14" x14ac:dyDescent="0.2">
      <c r="D221"/>
      <c r="J221"/>
    </row>
    <row r="222" spans="4:14" x14ac:dyDescent="0.2">
      <c r="D222"/>
      <c r="J222"/>
    </row>
    <row r="223" spans="4:14" x14ac:dyDescent="0.2">
      <c r="D223"/>
      <c r="J223"/>
    </row>
    <row r="224" spans="4:14" x14ac:dyDescent="0.2">
      <c r="D224"/>
      <c r="J224"/>
    </row>
    <row r="225" spans="4:10" x14ac:dyDescent="0.2">
      <c r="D225"/>
      <c r="J225"/>
    </row>
    <row r="226" spans="4:10" x14ac:dyDescent="0.2">
      <c r="D226"/>
      <c r="J226"/>
    </row>
    <row r="227" spans="4:10" x14ac:dyDescent="0.2">
      <c r="D227"/>
      <c r="J227"/>
    </row>
    <row r="228" spans="4:10" x14ac:dyDescent="0.2">
      <c r="D228"/>
      <c r="J228"/>
    </row>
    <row r="229" spans="4:10" x14ac:dyDescent="0.2">
      <c r="D229"/>
      <c r="J229"/>
    </row>
    <row r="230" spans="4:10" x14ac:dyDescent="0.2">
      <c r="D230"/>
      <c r="J230"/>
    </row>
    <row r="231" spans="4:10" x14ac:dyDescent="0.2">
      <c r="D231"/>
      <c r="J231"/>
    </row>
    <row r="232" spans="4:10" x14ac:dyDescent="0.2">
      <c r="D232"/>
      <c r="J232"/>
    </row>
    <row r="233" spans="4:10" x14ac:dyDescent="0.2">
      <c r="D233"/>
      <c r="J233"/>
    </row>
    <row r="234" spans="4:10" x14ac:dyDescent="0.2">
      <c r="D234"/>
      <c r="J234"/>
    </row>
    <row r="235" spans="4:10" x14ac:dyDescent="0.2">
      <c r="D235"/>
      <c r="J235"/>
    </row>
    <row r="236" spans="4:10" x14ac:dyDescent="0.2">
      <c r="D236"/>
      <c r="J236"/>
    </row>
    <row r="237" spans="4:10" x14ac:dyDescent="0.2">
      <c r="D237"/>
      <c r="J237"/>
    </row>
    <row r="238" spans="4:10" x14ac:dyDescent="0.2">
      <c r="D238"/>
      <c r="J238"/>
    </row>
    <row r="239" spans="4:10" x14ac:dyDescent="0.2">
      <c r="D239"/>
      <c r="J239"/>
    </row>
    <row r="240" spans="4:10" x14ac:dyDescent="0.2">
      <c r="D240"/>
      <c r="J240"/>
    </row>
    <row r="241" spans="4:10" x14ac:dyDescent="0.2">
      <c r="D241"/>
      <c r="J241"/>
    </row>
    <row r="242" spans="4:10" x14ac:dyDescent="0.2">
      <c r="D242"/>
      <c r="J242"/>
    </row>
    <row r="243" spans="4:10" x14ac:dyDescent="0.2">
      <c r="D243"/>
      <c r="J243"/>
    </row>
    <row r="244" spans="4:10" x14ac:dyDescent="0.2">
      <c r="D244"/>
      <c r="J244"/>
    </row>
    <row r="245" spans="4:10" x14ac:dyDescent="0.2">
      <c r="D245"/>
      <c r="J245"/>
    </row>
    <row r="246" spans="4:10" x14ac:dyDescent="0.2">
      <c r="D246"/>
      <c r="J246"/>
    </row>
    <row r="247" spans="4:10" x14ac:dyDescent="0.2">
      <c r="D247"/>
      <c r="J247"/>
    </row>
    <row r="248" spans="4:10" x14ac:dyDescent="0.2">
      <c r="D248"/>
      <c r="J248"/>
    </row>
    <row r="249" spans="4:10" x14ac:dyDescent="0.2">
      <c r="D249"/>
      <c r="J249"/>
    </row>
    <row r="250" spans="4:10" x14ac:dyDescent="0.2">
      <c r="D250"/>
      <c r="J250"/>
    </row>
    <row r="251" spans="4:10" x14ac:dyDescent="0.2">
      <c r="D251"/>
      <c r="J251"/>
    </row>
    <row r="252" spans="4:10" x14ac:dyDescent="0.2">
      <c r="D252"/>
      <c r="J252"/>
    </row>
    <row r="253" spans="4:10" x14ac:dyDescent="0.2">
      <c r="D253"/>
      <c r="J253"/>
    </row>
    <row r="254" spans="4:10" x14ac:dyDescent="0.2">
      <c r="D254"/>
      <c r="J254"/>
    </row>
    <row r="255" spans="4:10" x14ac:dyDescent="0.2">
      <c r="D255"/>
      <c r="J255"/>
    </row>
    <row r="256" spans="4:10" x14ac:dyDescent="0.2">
      <c r="D256"/>
      <c r="J256"/>
    </row>
    <row r="257" spans="4:10" x14ac:dyDescent="0.2">
      <c r="D257"/>
      <c r="J257"/>
    </row>
    <row r="258" spans="4:10" x14ac:dyDescent="0.2">
      <c r="D258"/>
      <c r="J258"/>
    </row>
    <row r="259" spans="4:10" x14ac:dyDescent="0.2">
      <c r="D259"/>
      <c r="J259"/>
    </row>
    <row r="260" spans="4:10" x14ac:dyDescent="0.2">
      <c r="D260"/>
      <c r="J260"/>
    </row>
    <row r="261" spans="4:10" x14ac:dyDescent="0.2">
      <c r="D261"/>
      <c r="J261"/>
    </row>
    <row r="262" spans="4:10" x14ac:dyDescent="0.2">
      <c r="D262"/>
      <c r="J262"/>
    </row>
    <row r="263" spans="4:10" x14ac:dyDescent="0.2">
      <c r="D263"/>
      <c r="J263"/>
    </row>
    <row r="264" spans="4:10" x14ac:dyDescent="0.2">
      <c r="D264"/>
      <c r="J264"/>
    </row>
    <row r="265" spans="4:10" x14ac:dyDescent="0.2">
      <c r="D265"/>
      <c r="J265"/>
    </row>
    <row r="266" spans="4:10" x14ac:dyDescent="0.2">
      <c r="D266"/>
      <c r="J266"/>
    </row>
    <row r="267" spans="4:10" x14ac:dyDescent="0.2">
      <c r="D267"/>
      <c r="J267"/>
    </row>
    <row r="268" spans="4:10" x14ac:dyDescent="0.2">
      <c r="D268"/>
      <c r="J268"/>
    </row>
    <row r="269" spans="4:10" x14ac:dyDescent="0.2">
      <c r="D269"/>
      <c r="J269"/>
    </row>
    <row r="270" spans="4:10" x14ac:dyDescent="0.2">
      <c r="D270"/>
      <c r="J270"/>
    </row>
    <row r="271" spans="4:10" x14ac:dyDescent="0.2">
      <c r="D271"/>
      <c r="J271"/>
    </row>
    <row r="272" spans="4:10" x14ac:dyDescent="0.2">
      <c r="D272"/>
      <c r="J272"/>
    </row>
    <row r="273" spans="4:10" x14ac:dyDescent="0.2">
      <c r="D273"/>
      <c r="J273"/>
    </row>
    <row r="274" spans="4:10" x14ac:dyDescent="0.2">
      <c r="D274"/>
      <c r="J274"/>
    </row>
    <row r="275" spans="4:10" x14ac:dyDescent="0.2">
      <c r="D275"/>
      <c r="J275"/>
    </row>
    <row r="276" spans="4:10" x14ac:dyDescent="0.2">
      <c r="D276"/>
      <c r="J276"/>
    </row>
    <row r="277" spans="4:10" x14ac:dyDescent="0.2">
      <c r="D277"/>
      <c r="J277"/>
    </row>
    <row r="278" spans="4:10" x14ac:dyDescent="0.2">
      <c r="D278"/>
      <c r="J278"/>
    </row>
    <row r="279" spans="4:10" x14ac:dyDescent="0.2">
      <c r="D279"/>
      <c r="J279"/>
    </row>
    <row r="280" spans="4:10" x14ac:dyDescent="0.2">
      <c r="D280"/>
      <c r="J280"/>
    </row>
    <row r="281" spans="4:10" x14ac:dyDescent="0.2">
      <c r="D281"/>
      <c r="J281"/>
    </row>
    <row r="282" spans="4:10" x14ac:dyDescent="0.2">
      <c r="D282"/>
      <c r="J282"/>
    </row>
    <row r="283" spans="4:10" x14ac:dyDescent="0.2">
      <c r="D283"/>
      <c r="J283"/>
    </row>
    <row r="284" spans="4:10" x14ac:dyDescent="0.2">
      <c r="D284"/>
      <c r="J284"/>
    </row>
    <row r="285" spans="4:10" x14ac:dyDescent="0.2">
      <c r="D285"/>
      <c r="J285"/>
    </row>
    <row r="286" spans="4:10" x14ac:dyDescent="0.2">
      <c r="D286"/>
      <c r="J286"/>
    </row>
    <row r="287" spans="4:10" x14ac:dyDescent="0.2">
      <c r="D287"/>
      <c r="J287"/>
    </row>
    <row r="288" spans="4:10" x14ac:dyDescent="0.2">
      <c r="D288"/>
      <c r="J288"/>
    </row>
    <row r="289" spans="4:10" x14ac:dyDescent="0.2">
      <c r="D289"/>
      <c r="J289"/>
    </row>
    <row r="290" spans="4:10" x14ac:dyDescent="0.2">
      <c r="D290"/>
      <c r="J290"/>
    </row>
    <row r="291" spans="4:10" x14ac:dyDescent="0.2">
      <c r="D291"/>
      <c r="J291"/>
    </row>
    <row r="292" spans="4:10" x14ac:dyDescent="0.2">
      <c r="D292"/>
      <c r="J292"/>
    </row>
    <row r="293" spans="4:10" x14ac:dyDescent="0.2">
      <c r="D293"/>
      <c r="J293"/>
    </row>
    <row r="294" spans="4:10" x14ac:dyDescent="0.2">
      <c r="D294"/>
      <c r="J294"/>
    </row>
    <row r="295" spans="4:10" x14ac:dyDescent="0.2">
      <c r="D295"/>
      <c r="J295"/>
    </row>
    <row r="296" spans="4:10" x14ac:dyDescent="0.2">
      <c r="D296"/>
      <c r="J296"/>
    </row>
    <row r="297" spans="4:10" x14ac:dyDescent="0.2">
      <c r="D297"/>
      <c r="J297"/>
    </row>
    <row r="298" spans="4:10" x14ac:dyDescent="0.2">
      <c r="D298"/>
      <c r="J298"/>
    </row>
    <row r="299" spans="4:10" x14ac:dyDescent="0.2">
      <c r="D299"/>
      <c r="J299"/>
    </row>
    <row r="300" spans="4:10" x14ac:dyDescent="0.2">
      <c r="D300"/>
      <c r="J300"/>
    </row>
    <row r="301" spans="4:10" x14ac:dyDescent="0.2">
      <c r="D301"/>
      <c r="J301"/>
    </row>
    <row r="302" spans="4:10" x14ac:dyDescent="0.2">
      <c r="D302"/>
      <c r="J302"/>
    </row>
    <row r="303" spans="4:10" x14ac:dyDescent="0.2">
      <c r="D303"/>
      <c r="J303"/>
    </row>
    <row r="304" spans="4:10" x14ac:dyDescent="0.2">
      <c r="D304"/>
      <c r="J304"/>
    </row>
    <row r="305" spans="4:10" x14ac:dyDescent="0.2">
      <c r="D305"/>
      <c r="J305"/>
    </row>
    <row r="306" spans="4:10" x14ac:dyDescent="0.2">
      <c r="D306"/>
      <c r="J306"/>
    </row>
    <row r="307" spans="4:10" x14ac:dyDescent="0.2">
      <c r="D307"/>
      <c r="J307"/>
    </row>
    <row r="308" spans="4:10" x14ac:dyDescent="0.2">
      <c r="D308"/>
      <c r="J308"/>
    </row>
    <row r="309" spans="4:10" x14ac:dyDescent="0.2">
      <c r="D309"/>
      <c r="J309"/>
    </row>
    <row r="310" spans="4:10" x14ac:dyDescent="0.2">
      <c r="D310"/>
      <c r="J310"/>
    </row>
    <row r="311" spans="4:10" x14ac:dyDescent="0.2">
      <c r="D311"/>
      <c r="J311"/>
    </row>
    <row r="312" spans="4:10" x14ac:dyDescent="0.2">
      <c r="D312"/>
      <c r="J312"/>
    </row>
    <row r="313" spans="4:10" x14ac:dyDescent="0.2">
      <c r="D313"/>
      <c r="J313"/>
    </row>
  </sheetData>
  <mergeCells count="1">
    <mergeCell ref="E4:N4"/>
  </mergeCells>
  <phoneticPr fontId="11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4"/>
  <sheetViews>
    <sheetView zoomScaleNormal="100" workbookViewId="0">
      <pane xSplit="5" topLeftCell="F1" activePane="topRight" state="frozen"/>
      <selection activeCell="C104" sqref="C104"/>
      <selection pane="topRight"/>
    </sheetView>
  </sheetViews>
  <sheetFormatPr defaultColWidth="8.85546875" defaultRowHeight="12.75" x14ac:dyDescent="0.2"/>
  <cols>
    <col min="1" max="1" width="9.140625" style="52" customWidth="1"/>
    <col min="2" max="2" width="6.7109375" style="52" customWidth="1"/>
    <col min="3" max="3" width="9.85546875" style="52" customWidth="1"/>
    <col min="4" max="5" width="9.140625" style="52" customWidth="1"/>
    <col min="6" max="6" width="9.140625" style="8" customWidth="1"/>
    <col min="7" max="7" width="5.85546875" style="52" customWidth="1"/>
    <col min="8" max="8" width="12.28515625" style="52" customWidth="1"/>
    <col min="9" max="9" width="8.85546875" style="52"/>
    <col min="10" max="10" width="9.140625" style="52" customWidth="1"/>
    <col min="11" max="11" width="13.28515625" style="68" customWidth="1"/>
    <col min="12" max="45" width="8.42578125" style="52" customWidth="1"/>
    <col min="46" max="47" width="12.140625" style="52" customWidth="1"/>
    <col min="48" max="48" width="9.140625" style="52" customWidth="1"/>
    <col min="49" max="49" width="10" style="52" customWidth="1"/>
    <col min="50" max="50" width="8.42578125" style="52" customWidth="1"/>
    <col min="51" max="52" width="12.140625" style="52" customWidth="1"/>
    <col min="53" max="53" width="9.140625" style="52" customWidth="1"/>
    <col min="54" max="54" width="10" style="52" customWidth="1"/>
    <col min="55" max="55" width="8.42578125" style="52" customWidth="1"/>
    <col min="56" max="57" width="12.140625" style="52" customWidth="1"/>
    <col min="58" max="58" width="9.140625" style="52" customWidth="1"/>
    <col min="59" max="59" width="10" style="52" customWidth="1"/>
    <col min="60" max="60" width="8.42578125" style="52" customWidth="1"/>
    <col min="61" max="62" width="12.140625" style="52" customWidth="1"/>
    <col min="63" max="63" width="9.140625" style="52" customWidth="1"/>
    <col min="64" max="64" width="10" style="52" customWidth="1"/>
    <col min="65" max="65" width="8.42578125" style="52" customWidth="1"/>
    <col min="66" max="67" width="12.140625" style="52" customWidth="1"/>
    <col min="68" max="68" width="9.140625" style="52" customWidth="1"/>
    <col min="69" max="69" width="10" style="52" customWidth="1"/>
    <col min="70" max="70" width="8.42578125" style="52" customWidth="1"/>
    <col min="71" max="72" width="12.140625" style="52" customWidth="1"/>
    <col min="73" max="73" width="9.140625" style="52" customWidth="1"/>
    <col min="74" max="74" width="10" style="52" customWidth="1"/>
    <col min="75" max="75" width="8.42578125" style="52" customWidth="1"/>
    <col min="76" max="77" width="12.140625" style="52" customWidth="1"/>
    <col min="78" max="78" width="9.140625" style="52" customWidth="1"/>
    <col min="79" max="79" width="10" style="52" customWidth="1"/>
    <col min="80" max="80" width="8.42578125" style="52" customWidth="1"/>
    <col min="81" max="82" width="12.140625" style="52" customWidth="1"/>
    <col min="83" max="83" width="9.140625" style="52" customWidth="1"/>
    <col min="84" max="84" width="10" style="52" customWidth="1"/>
    <col min="85" max="85" width="8.42578125" style="52" customWidth="1"/>
    <col min="86" max="87" width="12.140625" style="52" customWidth="1"/>
    <col min="88" max="88" width="9.140625" style="52" customWidth="1"/>
    <col min="89" max="89" width="10" style="52" customWidth="1"/>
    <col min="90" max="90" width="8.42578125" style="52" customWidth="1"/>
    <col min="91" max="92" width="12.140625" style="52" customWidth="1"/>
    <col min="93" max="93" width="9.140625" style="52" customWidth="1"/>
    <col min="94" max="94" width="10" style="52" customWidth="1"/>
    <col min="95" max="95" width="8.42578125" style="52" customWidth="1"/>
    <col min="96" max="97" width="12.140625" style="52" customWidth="1"/>
    <col min="98" max="98" width="9.140625" style="52" customWidth="1"/>
    <col min="99" max="99" width="10" style="52" customWidth="1"/>
    <col min="100" max="100" width="8.42578125" style="52" customWidth="1"/>
    <col min="101" max="102" width="12.140625" style="52" customWidth="1"/>
    <col min="103" max="103" width="9.140625" style="52" customWidth="1"/>
    <col min="104" max="104" width="10" style="52" customWidth="1"/>
    <col min="105" max="109" width="8.42578125" style="52" customWidth="1"/>
    <col min="110" max="110" width="8.85546875" style="52"/>
    <col min="111" max="114" width="8.42578125" style="52" customWidth="1"/>
    <col min="115" max="115" width="9.140625" style="52" customWidth="1"/>
    <col min="116" max="116" width="6.7109375" style="52" customWidth="1"/>
    <col min="117" max="120" width="9.140625" style="52" customWidth="1"/>
    <col min="121" max="121" width="8.85546875" style="52"/>
    <col min="122" max="122" width="12.140625" style="52" customWidth="1"/>
    <col min="123" max="123" width="2.7109375" style="52" customWidth="1"/>
    <col min="124" max="124" width="9.140625" style="52" customWidth="1"/>
    <col min="125" max="125" width="6.7109375" style="52" customWidth="1"/>
    <col min="126" max="129" width="9.140625" style="52" customWidth="1"/>
    <col min="130" max="130" width="10" style="52" customWidth="1"/>
    <col min="131" max="131" width="12.140625" style="52" customWidth="1"/>
    <col min="132" max="132" width="8.85546875" style="52"/>
    <col min="133" max="133" width="9.140625" style="52" customWidth="1"/>
    <col min="134" max="134" width="6.7109375" style="52" customWidth="1"/>
    <col min="135" max="138" width="9.140625" style="52" customWidth="1"/>
    <col min="139" max="139" width="8.85546875" style="52"/>
    <col min="140" max="140" width="12.140625" style="52" customWidth="1"/>
    <col min="141" max="141" width="2.7109375" style="52" customWidth="1"/>
    <col min="142" max="142" width="9.140625" style="52" customWidth="1"/>
    <col min="143" max="143" width="6.7109375" style="52" customWidth="1"/>
    <col min="144" max="147" width="9.140625" style="52" customWidth="1"/>
    <col min="148" max="148" width="10" style="52" customWidth="1"/>
    <col min="149" max="149" width="12.140625" style="52" customWidth="1"/>
    <col min="150" max="150" width="8.85546875" style="52"/>
    <col min="151" max="151" width="9.140625" style="52" customWidth="1"/>
    <col min="152" max="152" width="6.7109375" style="52" customWidth="1"/>
    <col min="153" max="156" width="9.140625" style="52" customWidth="1"/>
    <col min="157" max="157" width="8.85546875" style="52"/>
    <col min="158" max="158" width="12.140625" style="52" customWidth="1"/>
    <col min="159" max="159" width="2.7109375" style="52" customWidth="1"/>
    <col min="160" max="160" width="9.140625" style="52" customWidth="1"/>
    <col min="161" max="161" width="6.7109375" style="52" customWidth="1"/>
    <col min="162" max="165" width="9.140625" style="52" customWidth="1"/>
    <col min="166" max="166" width="10" style="52" customWidth="1"/>
    <col min="167" max="167" width="12.140625" style="52" customWidth="1"/>
    <col min="168" max="16384" width="8.85546875" style="52"/>
  </cols>
  <sheetData>
    <row r="1" spans="1:11" x14ac:dyDescent="0.2">
      <c r="A1" s="67" t="s">
        <v>32</v>
      </c>
      <c r="B1" s="53"/>
      <c r="D1" s="17"/>
    </row>
    <row r="2" spans="1:11" s="67" customFormat="1" x14ac:dyDescent="0.2">
      <c r="B2" s="68"/>
      <c r="D2" s="17"/>
      <c r="F2" s="8"/>
      <c r="I2" s="52" t="s">
        <v>16</v>
      </c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9" t="s">
        <v>17</v>
      </c>
      <c r="J3" s="35"/>
      <c r="K3" s="68" t="s">
        <v>29</v>
      </c>
    </row>
    <row r="4" spans="1:11" x14ac:dyDescent="0.2">
      <c r="A4" s="53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7"/>
      <c r="J4" s="34"/>
      <c r="K4" s="72" t="s">
        <v>30</v>
      </c>
    </row>
    <row r="5" spans="1:11" x14ac:dyDescent="0.2">
      <c r="A5" s="53">
        <v>0</v>
      </c>
      <c r="B5" s="25"/>
      <c r="C5" s="73">
        <v>100000</v>
      </c>
      <c r="D5" s="28">
        <f t="shared" ref="D5:D68" si="0">C5-C6</f>
        <v>721</v>
      </c>
      <c r="E5" s="41">
        <f>SUMPRODUCT(D5:D$119*$A5:$A$119)/C5+0.5-$A5</f>
        <v>73.295775949699106</v>
      </c>
      <c r="F5" s="34">
        <f t="shared" ref="F5:F68" si="1">D5/C5</f>
        <v>7.2100000000000003E-3</v>
      </c>
      <c r="G5" s="51"/>
      <c r="H5" s="41">
        <f>'HRQOL scores'!D$6</f>
        <v>0.91833260022451735</v>
      </c>
      <c r="I5" s="38">
        <f t="shared" ref="I5:I36" si="2">(D5*0.5+C6)</f>
        <v>99639.5</v>
      </c>
      <c r="J5" s="38">
        <f t="shared" ref="J5:J36" si="3">I5*H5</f>
        <v>91502.201120070793</v>
      </c>
      <c r="K5" s="41">
        <f>SUM(J5:J$119)/C5</f>
        <v>62.128970762167611</v>
      </c>
    </row>
    <row r="6" spans="1:11" x14ac:dyDescent="0.2">
      <c r="A6" s="53">
        <v>1</v>
      </c>
      <c r="B6" s="25"/>
      <c r="C6" s="64">
        <v>99279</v>
      </c>
      <c r="D6" s="28">
        <f t="shared" si="0"/>
        <v>60</v>
      </c>
      <c r="E6" s="41">
        <f>SUMPRODUCT(D6:D$119*$A6:$A$119)/C6+0.5-$A6</f>
        <v>72.824445199588141</v>
      </c>
      <c r="F6" s="34">
        <f t="shared" si="1"/>
        <v>6.0435741697639983E-4</v>
      </c>
      <c r="G6" s="33"/>
      <c r="H6" s="41">
        <f>'HRQOL scores'!D$6</f>
        <v>0.91833260022451735</v>
      </c>
      <c r="I6" s="38">
        <f t="shared" si="2"/>
        <v>99249</v>
      </c>
      <c r="J6" s="38">
        <f t="shared" si="3"/>
        <v>91143.592239683116</v>
      </c>
      <c r="K6" s="41">
        <f>SUM(J6:J$119)/C6</f>
        <v>61.658506583433464</v>
      </c>
    </row>
    <row r="7" spans="1:11" x14ac:dyDescent="0.2">
      <c r="A7" s="53">
        <v>2</v>
      </c>
      <c r="B7" s="25"/>
      <c r="C7" s="64">
        <v>99219</v>
      </c>
      <c r="D7" s="28">
        <f t="shared" si="0"/>
        <v>42</v>
      </c>
      <c r="E7" s="41">
        <f>SUMPRODUCT(D7:D$119*$A7:$A$119)/C7+0.5-$A7</f>
        <v>71.868181446798602</v>
      </c>
      <c r="F7" s="34">
        <f t="shared" si="1"/>
        <v>4.2330602001632749E-4</v>
      </c>
      <c r="G7" s="33"/>
      <c r="H7" s="41">
        <f>'HRQOL scores'!D$6</f>
        <v>0.91833260022451735</v>
      </c>
      <c r="I7" s="38">
        <f t="shared" si="2"/>
        <v>99198</v>
      </c>
      <c r="J7" s="38">
        <f t="shared" si="3"/>
        <v>91096.757277071665</v>
      </c>
      <c r="K7" s="41">
        <f>SUM(J7:J$119)/C7</f>
        <v>60.777182624870314</v>
      </c>
    </row>
    <row r="8" spans="1:11" x14ac:dyDescent="0.2">
      <c r="A8" s="53">
        <v>3</v>
      </c>
      <c r="B8" s="25"/>
      <c r="C8" s="64">
        <v>99177</v>
      </c>
      <c r="D8" s="28">
        <f t="shared" si="0"/>
        <v>31</v>
      </c>
      <c r="E8" s="41">
        <f>SUMPRODUCT(D8:D$119*$A8:$A$119)/C8+0.5-$A8</f>
        <v>70.89840482137906</v>
      </c>
      <c r="F8" s="34">
        <f t="shared" si="1"/>
        <v>3.1257247143995077E-4</v>
      </c>
      <c r="G8" s="33"/>
      <c r="H8" s="41">
        <f>'HRQOL scores'!D$6</f>
        <v>0.91833260022451735</v>
      </c>
      <c r="I8" s="38">
        <f t="shared" si="2"/>
        <v>99161.5</v>
      </c>
      <c r="J8" s="38">
        <f t="shared" si="3"/>
        <v>91063.238137163484</v>
      </c>
      <c r="K8" s="41">
        <f>SUM(J8:J$119)/C8</f>
        <v>59.884393816912549</v>
      </c>
    </row>
    <row r="9" spans="1:11" x14ac:dyDescent="0.2">
      <c r="A9" s="53">
        <v>4</v>
      </c>
      <c r="B9" s="25"/>
      <c r="C9" s="64">
        <v>99146</v>
      </c>
      <c r="D9" s="28">
        <f t="shared" si="0"/>
        <v>26</v>
      </c>
      <c r="E9" s="41">
        <f>SUMPRODUCT(D9:D$119*$A9:$A$119)/C9+0.5-$A9</f>
        <v>69.920416304943316</v>
      </c>
      <c r="F9" s="34">
        <f t="shared" si="1"/>
        <v>2.6223952554818147E-4</v>
      </c>
      <c r="G9" s="33"/>
      <c r="H9" s="41">
        <f>'HRQOL scores'!D$6</f>
        <v>0.91833260022451735</v>
      </c>
      <c r="I9" s="38">
        <f t="shared" si="2"/>
        <v>99133</v>
      </c>
      <c r="J9" s="38">
        <f t="shared" si="3"/>
        <v>91037.065658057079</v>
      </c>
      <c r="K9" s="41">
        <f>SUM(J9:J$119)/C9</f>
        <v>58.984641714671014</v>
      </c>
    </row>
    <row r="10" spans="1:11" x14ac:dyDescent="0.2">
      <c r="A10" s="53">
        <v>5</v>
      </c>
      <c r="B10" s="25"/>
      <c r="C10" s="64">
        <v>99120</v>
      </c>
      <c r="D10" s="28">
        <f t="shared" si="0"/>
        <v>23</v>
      </c>
      <c r="E10" s="41">
        <f>SUMPRODUCT(D10:D$119*$A10:$A$119)/C10+0.5-$A10</f>
        <v>68.93862585724284</v>
      </c>
      <c r="F10" s="34">
        <f t="shared" si="1"/>
        <v>2.3204196933010492E-4</v>
      </c>
      <c r="G10" s="33"/>
      <c r="H10" s="41">
        <f>'HRQOL scores'!D$7</f>
        <v>0.90882144442774448</v>
      </c>
      <c r="I10" s="38">
        <f t="shared" si="2"/>
        <v>99108.5</v>
      </c>
      <c r="J10" s="38">
        <f t="shared" si="3"/>
        <v>90071.930125067112</v>
      </c>
      <c r="K10" s="41">
        <f>SUM(J10:J$119)/C10</f>
        <v>58.081660833179122</v>
      </c>
    </row>
    <row r="11" spans="1:11" x14ac:dyDescent="0.2">
      <c r="A11" s="53">
        <v>6</v>
      </c>
      <c r="B11" s="25"/>
      <c r="C11" s="64">
        <v>99097</v>
      </c>
      <c r="D11" s="28">
        <f t="shared" si="0"/>
        <v>22</v>
      </c>
      <c r="E11" s="41">
        <f>SUMPRODUCT(D11:D$119*$A11:$A$119)/C11+0.5-$A11</f>
        <v>67.954510176593743</v>
      </c>
      <c r="F11" s="34">
        <f t="shared" si="1"/>
        <v>2.2200470246324308E-4</v>
      </c>
      <c r="G11" s="33"/>
      <c r="H11" s="41">
        <f>'HRQOL scores'!D$7</f>
        <v>0.90882144442774448</v>
      </c>
      <c r="I11" s="38">
        <f t="shared" si="2"/>
        <v>99086</v>
      </c>
      <c r="J11" s="38">
        <f t="shared" si="3"/>
        <v>90051.481642567494</v>
      </c>
      <c r="K11" s="41">
        <f>SUM(J11:J$119)/C11</f>
        <v>57.186214432925787</v>
      </c>
    </row>
    <row r="12" spans="1:11" x14ac:dyDescent="0.2">
      <c r="A12" s="53">
        <v>7</v>
      </c>
      <c r="B12" s="25"/>
      <c r="C12" s="64">
        <v>99075</v>
      </c>
      <c r="D12" s="28">
        <f t="shared" si="0"/>
        <v>20</v>
      </c>
      <c r="E12" s="41">
        <f>SUMPRODUCT(D12:D$119*$A12:$A$119)/C12+0.5-$A12</f>
        <v>66.969488720362463</v>
      </c>
      <c r="F12" s="34">
        <f t="shared" si="1"/>
        <v>2.0186727226848347E-4</v>
      </c>
      <c r="G12" s="33"/>
      <c r="H12" s="41">
        <f>'HRQOL scores'!D$7</f>
        <v>0.90882144442774448</v>
      </c>
      <c r="I12" s="38">
        <f t="shared" si="2"/>
        <v>99065</v>
      </c>
      <c r="J12" s="38">
        <f t="shared" si="3"/>
        <v>90032.396392234514</v>
      </c>
      <c r="K12" s="41">
        <f>SUM(J12:J$119)/C12</f>
        <v>56.28999051241059</v>
      </c>
    </row>
    <row r="13" spans="1:11" x14ac:dyDescent="0.2">
      <c r="A13" s="53">
        <v>8</v>
      </c>
      <c r="B13" s="25"/>
      <c r="C13" s="64">
        <v>99055</v>
      </c>
      <c r="D13" s="28">
        <f t="shared" si="0"/>
        <v>19</v>
      </c>
      <c r="E13" s="41">
        <f>SUMPRODUCT(D13:D$119*$A13:$A$119)/C13+0.5-$A13</f>
        <v>65.982909443944379</v>
      </c>
      <c r="F13" s="34">
        <f t="shared" si="1"/>
        <v>1.9181262934733228E-4</v>
      </c>
      <c r="G13" s="33"/>
      <c r="H13" s="41">
        <f>'HRQOL scores'!D$7</f>
        <v>0.90882144442774448</v>
      </c>
      <c r="I13" s="38">
        <f t="shared" si="2"/>
        <v>99045.5</v>
      </c>
      <c r="J13" s="38">
        <f t="shared" si="3"/>
        <v>90014.67437406817</v>
      </c>
      <c r="K13" s="41">
        <f>SUM(J13:J$119)/C13</f>
        <v>55.392442719951994</v>
      </c>
    </row>
    <row r="14" spans="1:11" x14ac:dyDescent="0.2">
      <c r="A14" s="53">
        <v>9</v>
      </c>
      <c r="B14" s="25"/>
      <c r="C14" s="65">
        <v>99036</v>
      </c>
      <c r="D14" s="28">
        <f t="shared" si="0"/>
        <v>16</v>
      </c>
      <c r="E14" s="41">
        <f>SUMPRODUCT(D14:D$119*$A14:$A$119)/C14+0.5-$A14</f>
        <v>64.99547230269711</v>
      </c>
      <c r="F14" s="34">
        <f t="shared" si="1"/>
        <v>1.6155741346581042E-4</v>
      </c>
      <c r="G14" s="33"/>
      <c r="H14" s="41">
        <f>'HRQOL scores'!D$7</f>
        <v>0.90882144442774448</v>
      </c>
      <c r="I14" s="38">
        <f t="shared" si="2"/>
        <v>99028</v>
      </c>
      <c r="J14" s="38">
        <f t="shared" si="3"/>
        <v>89998.769998790682</v>
      </c>
      <c r="K14" s="41">
        <f>SUM(J14:J$119)/C14</f>
        <v>54.494161105565411</v>
      </c>
    </row>
    <row r="15" spans="1:11" x14ac:dyDescent="0.2">
      <c r="A15" s="53">
        <v>10</v>
      </c>
      <c r="B15" s="25"/>
      <c r="C15" s="64">
        <v>99020</v>
      </c>
      <c r="D15" s="28">
        <f t="shared" si="0"/>
        <v>14</v>
      </c>
      <c r="E15" s="41">
        <f>SUMPRODUCT(D15:D$119*$A15:$A$119)/C15+0.5-$A15</f>
        <v>64.005893708037874</v>
      </c>
      <c r="F15" s="34">
        <f t="shared" si="1"/>
        <v>1.4138557867097556E-4</v>
      </c>
      <c r="G15" s="33"/>
      <c r="H15" s="41">
        <f>'HRQOL scores'!D$7</f>
        <v>0.90882144442774448</v>
      </c>
      <c r="I15" s="38">
        <f t="shared" si="2"/>
        <v>99013</v>
      </c>
      <c r="J15" s="38">
        <f t="shared" si="3"/>
        <v>89985.137677124265</v>
      </c>
      <c r="K15" s="41">
        <f>SUM(J15:J$119)/C15</f>
        <v>53.594071594142456</v>
      </c>
    </row>
    <row r="16" spans="1:11" x14ac:dyDescent="0.2">
      <c r="A16" s="53">
        <v>11</v>
      </c>
      <c r="B16" s="25"/>
      <c r="C16" s="64">
        <v>99006</v>
      </c>
      <c r="D16" s="28">
        <f t="shared" si="0"/>
        <v>15</v>
      </c>
      <c r="E16" s="41">
        <f>SUMPRODUCT(D16:D$119*$A16:$A$119)/C16+0.5-$A16</f>
        <v>63.014873795223622</v>
      </c>
      <c r="F16" s="34">
        <f t="shared" si="1"/>
        <v>1.5150596933519181E-4</v>
      </c>
      <c r="G16" s="33"/>
      <c r="H16" s="41">
        <f>'HRQOL scores'!D$7</f>
        <v>0.90882144442774448</v>
      </c>
      <c r="I16" s="38">
        <f t="shared" si="2"/>
        <v>98998.5</v>
      </c>
      <c r="J16" s="38">
        <f t="shared" si="3"/>
        <v>89971.959766180065</v>
      </c>
      <c r="K16" s="41">
        <f>SUM(J16:J$119)/C16</f>
        <v>52.692764393823204</v>
      </c>
    </row>
    <row r="17" spans="1:11" x14ac:dyDescent="0.2">
      <c r="A17" s="53">
        <v>12</v>
      </c>
      <c r="B17" s="25"/>
      <c r="C17" s="64">
        <v>98991</v>
      </c>
      <c r="D17" s="28">
        <f t="shared" si="0"/>
        <v>21</v>
      </c>
      <c r="E17" s="41">
        <f>SUMPRODUCT(D17:D$119*$A17:$A$119)/C17+0.5-$A17</f>
        <v>62.024346606963363</v>
      </c>
      <c r="F17" s="34">
        <f t="shared" si="1"/>
        <v>2.1214049762099585E-4</v>
      </c>
      <c r="G17" s="33"/>
      <c r="H17" s="41">
        <f>'HRQOL scores'!D$7</f>
        <v>0.90882144442774448</v>
      </c>
      <c r="I17" s="38">
        <f t="shared" si="2"/>
        <v>98980.5</v>
      </c>
      <c r="J17" s="38">
        <f t="shared" si="3"/>
        <v>89955.600980180359</v>
      </c>
      <c r="K17" s="41">
        <f>SUM(J17:J$119)/C17</f>
        <v>51.791858571068893</v>
      </c>
    </row>
    <row r="18" spans="1:11" x14ac:dyDescent="0.2">
      <c r="A18" s="53">
        <v>13</v>
      </c>
      <c r="B18" s="25"/>
      <c r="C18" s="64">
        <v>98970</v>
      </c>
      <c r="D18" s="28">
        <f t="shared" si="0"/>
        <v>35</v>
      </c>
      <c r="E18" s="41">
        <f>SUMPRODUCT(D18:D$119*$A18:$A$119)/C18+0.5-$A18</f>
        <v>61.037401181872397</v>
      </c>
      <c r="F18" s="34">
        <f t="shared" si="1"/>
        <v>3.536425179347277E-4</v>
      </c>
      <c r="G18" s="33"/>
      <c r="H18" s="41">
        <f>'HRQOL scores'!D$7</f>
        <v>0.90882144442774448</v>
      </c>
      <c r="I18" s="38">
        <f t="shared" si="2"/>
        <v>98952.5</v>
      </c>
      <c r="J18" s="38">
        <f t="shared" si="3"/>
        <v>89930.15397973638</v>
      </c>
      <c r="K18" s="41">
        <f>SUM(J18:J$119)/C18</f>
        <v>50.893930189234112</v>
      </c>
    </row>
    <row r="19" spans="1:11" x14ac:dyDescent="0.2">
      <c r="A19" s="53">
        <v>14</v>
      </c>
      <c r="B19" s="25"/>
      <c r="C19" s="64">
        <v>98935</v>
      </c>
      <c r="D19" s="28">
        <f t="shared" si="0"/>
        <v>54</v>
      </c>
      <c r="E19" s="41">
        <f>SUMPRODUCT(D19:D$119*$A19:$A$119)/C19+0.5-$A19</f>
        <v>60.058817354524791</v>
      </c>
      <c r="F19" s="34">
        <f t="shared" si="1"/>
        <v>5.458129074644969E-4</v>
      </c>
      <c r="G19" s="33"/>
      <c r="H19" s="41">
        <f>'HRQOL scores'!D$7</f>
        <v>0.90882144442774448</v>
      </c>
      <c r="I19" s="38">
        <f t="shared" si="2"/>
        <v>98908</v>
      </c>
      <c r="J19" s="38">
        <f t="shared" si="3"/>
        <v>89889.711425459347</v>
      </c>
      <c r="K19" s="41">
        <f>SUM(J19:J$119)/C19</f>
        <v>50.002952613824867</v>
      </c>
    </row>
    <row r="20" spans="1:11" x14ac:dyDescent="0.2">
      <c r="A20" s="53">
        <v>15</v>
      </c>
      <c r="B20" s="25"/>
      <c r="C20" s="64">
        <v>98881</v>
      </c>
      <c r="D20" s="28">
        <f t="shared" si="0"/>
        <v>76</v>
      </c>
      <c r="E20" s="41">
        <f>SUMPRODUCT(D20:D$119*$A20:$A$119)/C20+0.5-$A20</f>
        <v>59.091343078750327</v>
      </c>
      <c r="F20" s="34">
        <f t="shared" si="1"/>
        <v>7.6860064117474538E-4</v>
      </c>
      <c r="G20" s="33"/>
      <c r="H20" s="41">
        <f>'HRQOL scores'!D$8</f>
        <v>0.86979790846504501</v>
      </c>
      <c r="I20" s="38">
        <f t="shared" si="2"/>
        <v>98843</v>
      </c>
      <c r="J20" s="38">
        <f t="shared" si="3"/>
        <v>85973.434666410438</v>
      </c>
      <c r="K20" s="41">
        <f>SUM(J20:J$119)/C20</f>
        <v>49.121190172260626</v>
      </c>
    </row>
    <row r="21" spans="1:11" x14ac:dyDescent="0.2">
      <c r="A21" s="53">
        <v>16</v>
      </c>
      <c r="B21" s="25"/>
      <c r="C21" s="64">
        <v>98805</v>
      </c>
      <c r="D21" s="28">
        <f t="shared" si="0"/>
        <v>96</v>
      </c>
      <c r="E21" s="41">
        <f>SUMPRODUCT(D21:D$119*$A21:$A$119)/C21+0.5-$A21</f>
        <v>58.13641106188868</v>
      </c>
      <c r="F21" s="34">
        <f t="shared" si="1"/>
        <v>9.7161074844390465E-4</v>
      </c>
      <c r="G21" s="33"/>
      <c r="H21" s="41">
        <f>'HRQOL scores'!D$8</f>
        <v>0.86979790846504501</v>
      </c>
      <c r="I21" s="38">
        <f t="shared" si="2"/>
        <v>98757</v>
      </c>
      <c r="J21" s="38">
        <f t="shared" si="3"/>
        <v>85898.632046282451</v>
      </c>
      <c r="K21" s="41">
        <f>SUM(J21:J$119)/C21</f>
        <v>48.288841361842955</v>
      </c>
    </row>
    <row r="22" spans="1:11" x14ac:dyDescent="0.2">
      <c r="A22" s="53">
        <v>17</v>
      </c>
      <c r="B22" s="25"/>
      <c r="C22" s="64">
        <v>98709</v>
      </c>
      <c r="D22" s="28">
        <f t="shared" si="0"/>
        <v>112</v>
      </c>
      <c r="E22" s="41">
        <f>SUMPRODUCT(D22:D$119*$A22:$A$119)/C22+0.5-$A22</f>
        <v>57.192465681649196</v>
      </c>
      <c r="F22" s="34">
        <f t="shared" si="1"/>
        <v>1.1346483096779422E-3</v>
      </c>
      <c r="G22" s="33"/>
      <c r="H22" s="41">
        <f>'HRQOL scores'!D$8</f>
        <v>0.86979790846504501</v>
      </c>
      <c r="I22" s="38">
        <f t="shared" si="2"/>
        <v>98653</v>
      </c>
      <c r="J22" s="38">
        <f t="shared" si="3"/>
        <v>85808.173063802082</v>
      </c>
      <c r="K22" s="41">
        <f>SUM(J22:J$119)/C22</f>
        <v>47.465584077547241</v>
      </c>
    </row>
    <row r="23" spans="1:11" x14ac:dyDescent="0.2">
      <c r="A23" s="53">
        <v>18</v>
      </c>
      <c r="B23" s="25"/>
      <c r="C23" s="64">
        <v>98597</v>
      </c>
      <c r="D23" s="28">
        <f t="shared" si="0"/>
        <v>122</v>
      </c>
      <c r="E23" s="41">
        <f>SUMPRODUCT(D23:D$119*$A23:$A$119)/C23+0.5-$A23</f>
        <v>56.256864762314379</v>
      </c>
      <c r="F23" s="34">
        <f t="shared" si="1"/>
        <v>1.2373601630881264E-3</v>
      </c>
      <c r="G23" s="33"/>
      <c r="H23" s="41">
        <f>'HRQOL scores'!D$8</f>
        <v>0.86979790846504501</v>
      </c>
      <c r="I23" s="38">
        <f t="shared" si="2"/>
        <v>98536</v>
      </c>
      <c r="J23" s="38">
        <f t="shared" si="3"/>
        <v>85706.406708511669</v>
      </c>
      <c r="K23" s="41">
        <f>SUM(J23:J$119)/C23</f>
        <v>46.649210073803545</v>
      </c>
    </row>
    <row r="24" spans="1:11" x14ac:dyDescent="0.2">
      <c r="A24" s="53">
        <v>19</v>
      </c>
      <c r="B24" s="25"/>
      <c r="C24" s="65">
        <v>98475</v>
      </c>
      <c r="D24" s="28">
        <f t="shared" si="0"/>
        <v>126</v>
      </c>
      <c r="E24" s="41">
        <f>SUMPRODUCT(D24:D$119*$A24:$A$119)/C24+0.5-$A24</f>
        <v>55.325941558465715</v>
      </c>
      <c r="F24" s="34">
        <f t="shared" si="1"/>
        <v>1.2795125666412795E-3</v>
      </c>
      <c r="G24" s="33"/>
      <c r="H24" s="41">
        <f>'HRQOL scores'!D$8</f>
        <v>0.86979790846504501</v>
      </c>
      <c r="I24" s="38">
        <f t="shared" si="2"/>
        <v>98412</v>
      </c>
      <c r="J24" s="38">
        <f t="shared" si="3"/>
        <v>85598.551767862009</v>
      </c>
      <c r="K24" s="41">
        <f>SUM(J24:J$119)/C24</f>
        <v>45.836666757433839</v>
      </c>
    </row>
    <row r="25" spans="1:11" x14ac:dyDescent="0.2">
      <c r="A25" s="53">
        <v>20</v>
      </c>
      <c r="B25" s="25"/>
      <c r="C25" s="64">
        <v>98349</v>
      </c>
      <c r="D25" s="28">
        <f t="shared" si="0"/>
        <v>130</v>
      </c>
      <c r="E25" s="41">
        <f>SUMPRODUCT(D25:D$119*$A25:$A$119)/C25+0.5-$A25</f>
        <v>54.396181913084121</v>
      </c>
      <c r="F25" s="34">
        <f t="shared" si="1"/>
        <v>1.3218233027280399E-3</v>
      </c>
      <c r="G25" s="33"/>
      <c r="H25" s="41">
        <f>'HRQOL scores'!D$8</f>
        <v>0.86979790846504501</v>
      </c>
      <c r="I25" s="38">
        <f t="shared" si="2"/>
        <v>98284</v>
      </c>
      <c r="J25" s="38">
        <f t="shared" si="3"/>
        <v>85487.21763557849</v>
      </c>
      <c r="K25" s="41">
        <f>SUM(J25:J$119)/C25</f>
        <v>45.025035406261722</v>
      </c>
    </row>
    <row r="26" spans="1:11" x14ac:dyDescent="0.2">
      <c r="A26" s="53">
        <v>21</v>
      </c>
      <c r="B26" s="25"/>
      <c r="C26" s="64">
        <v>98219</v>
      </c>
      <c r="D26" s="28">
        <f t="shared" si="0"/>
        <v>135</v>
      </c>
      <c r="E26" s="41">
        <f>SUMPRODUCT(D26:D$119*$A26:$A$119)/C26+0.5-$A26</f>
        <v>53.467517435220387</v>
      </c>
      <c r="F26" s="34">
        <f t="shared" si="1"/>
        <v>1.3744794795304371E-3</v>
      </c>
      <c r="G26" s="33"/>
      <c r="H26" s="41">
        <f>'HRQOL scores'!D$8</f>
        <v>0.86979790846504501</v>
      </c>
      <c r="I26" s="38">
        <f t="shared" si="2"/>
        <v>98151.5</v>
      </c>
      <c r="J26" s="38">
        <f t="shared" si="3"/>
        <v>85371.969412706865</v>
      </c>
      <c r="K26" s="41">
        <f>SUM(J26:J$119)/C26</f>
        <v>44.214255790986016</v>
      </c>
    </row>
    <row r="27" spans="1:11" x14ac:dyDescent="0.2">
      <c r="A27" s="53">
        <v>22</v>
      </c>
      <c r="B27" s="25"/>
      <c r="C27" s="64">
        <v>98084</v>
      </c>
      <c r="D27" s="28">
        <f t="shared" si="0"/>
        <v>139</v>
      </c>
      <c r="E27" s="41">
        <f>SUMPRODUCT(D27:D$119*$A27:$A$119)/C27+0.5-$A27</f>
        <v>52.540420404652238</v>
      </c>
      <c r="F27" s="34">
        <f t="shared" si="1"/>
        <v>1.4171526446719138E-3</v>
      </c>
      <c r="G27" s="33"/>
      <c r="H27" s="41">
        <f>'HRQOL scores'!D$8</f>
        <v>0.86979790846504501</v>
      </c>
      <c r="I27" s="38">
        <f t="shared" si="2"/>
        <v>98014.5</v>
      </c>
      <c r="J27" s="38">
        <f t="shared" si="3"/>
        <v>85252.807099247148</v>
      </c>
      <c r="K27" s="41">
        <f>SUM(J27:J$119)/C27</f>
        <v>43.404714531647862</v>
      </c>
    </row>
    <row r="28" spans="1:11" x14ac:dyDescent="0.2">
      <c r="A28" s="53">
        <v>23</v>
      </c>
      <c r="B28" s="25"/>
      <c r="C28" s="65">
        <v>97945</v>
      </c>
      <c r="D28" s="28">
        <f t="shared" si="0"/>
        <v>140</v>
      </c>
      <c r="E28" s="41">
        <f>SUMPRODUCT(D28:D$119*$A28:$A$119)/C28+0.5-$A28</f>
        <v>51.61427428628221</v>
      </c>
      <c r="F28" s="34">
        <f t="shared" si="1"/>
        <v>1.4293736280565623E-3</v>
      </c>
      <c r="G28" s="33"/>
      <c r="H28" s="41">
        <f>'HRQOL scores'!D$8</f>
        <v>0.86979790846504501</v>
      </c>
      <c r="I28" s="38">
        <f t="shared" si="2"/>
        <v>97875</v>
      </c>
      <c r="J28" s="38">
        <f t="shared" si="3"/>
        <v>85131.470291016274</v>
      </c>
      <c r="K28" s="41">
        <f>SUM(J28:J$119)/C28</f>
        <v>42.595897830648902</v>
      </c>
    </row>
    <row r="29" spans="1:11" x14ac:dyDescent="0.2">
      <c r="A29" s="53">
        <v>24</v>
      </c>
      <c r="B29" s="25"/>
      <c r="C29" s="64">
        <v>97805</v>
      </c>
      <c r="D29" s="28">
        <f t="shared" si="0"/>
        <v>140</v>
      </c>
      <c r="E29" s="41">
        <f>SUMPRODUCT(D29:D$119*$A29:$A$119)/C29+0.5-$A29</f>
        <v>50.687440263482543</v>
      </c>
      <c r="F29" s="34">
        <f t="shared" si="1"/>
        <v>1.4314196615714944E-3</v>
      </c>
      <c r="G29" s="33"/>
      <c r="H29" s="41">
        <f>'HRQOL scores'!D$8</f>
        <v>0.86979790846504501</v>
      </c>
      <c r="I29" s="38">
        <f t="shared" si="2"/>
        <v>97735</v>
      </c>
      <c r="J29" s="38">
        <f t="shared" si="3"/>
        <v>85009.698583831181</v>
      </c>
      <c r="K29" s="41">
        <f>SUM(J29:J$119)/C29</f>
        <v>41.786450004927048</v>
      </c>
    </row>
    <row r="30" spans="1:11" x14ac:dyDescent="0.2">
      <c r="A30" s="53">
        <v>25</v>
      </c>
      <c r="B30" s="25"/>
      <c r="C30" s="64">
        <v>97665</v>
      </c>
      <c r="D30" s="28">
        <f t="shared" si="0"/>
        <v>140</v>
      </c>
      <c r="E30" s="41">
        <f>SUMPRODUCT(D30:D$119*$A30:$A$119)/C30+0.5-$A30</f>
        <v>49.759382531817039</v>
      </c>
      <c r="F30" s="34">
        <f t="shared" si="1"/>
        <v>1.433471560948139E-3</v>
      </c>
      <c r="G30" s="33"/>
      <c r="H30" s="41">
        <f>'HRQOL scores'!D$9</f>
        <v>0.85590483229346981</v>
      </c>
      <c r="I30" s="38">
        <f t="shared" si="2"/>
        <v>97595</v>
      </c>
      <c r="J30" s="38">
        <f t="shared" si="3"/>
        <v>83532.032107681182</v>
      </c>
      <c r="K30" s="41">
        <f>SUM(J30:J$119)/C30</f>
        <v>40.975928368894273</v>
      </c>
    </row>
    <row r="31" spans="1:11" x14ac:dyDescent="0.2">
      <c r="A31" s="53">
        <v>26</v>
      </c>
      <c r="B31" s="25"/>
      <c r="C31" s="64">
        <v>97525</v>
      </c>
      <c r="D31" s="28">
        <f t="shared" si="0"/>
        <v>140</v>
      </c>
      <c r="E31" s="41">
        <f>SUMPRODUCT(D31:D$119*$A31:$A$119)/C31+0.5-$A31</f>
        <v>48.830095821275677</v>
      </c>
      <c r="F31" s="34">
        <f t="shared" si="1"/>
        <v>1.4355293514483466E-3</v>
      </c>
      <c r="G31" s="33"/>
      <c r="H31" s="41">
        <f>'HRQOL scores'!D$9</f>
        <v>0.85590483229346981</v>
      </c>
      <c r="I31" s="38">
        <f t="shared" si="2"/>
        <v>97455</v>
      </c>
      <c r="J31" s="38">
        <f t="shared" si="3"/>
        <v>83412.205431160095</v>
      </c>
      <c r="K31" s="41">
        <f>SUM(J31:J$119)/C31</f>
        <v>40.178231346222795</v>
      </c>
    </row>
    <row r="32" spans="1:11" x14ac:dyDescent="0.2">
      <c r="A32" s="53">
        <v>27</v>
      </c>
      <c r="B32" s="25"/>
      <c r="C32" s="64">
        <v>97385</v>
      </c>
      <c r="D32" s="28">
        <f t="shared" si="0"/>
        <v>143</v>
      </c>
      <c r="E32" s="41">
        <f>SUMPRODUCT(D32:D$119*$A32:$A$119)/C32+0.5-$A32</f>
        <v>47.899574831543987</v>
      </c>
      <c r="F32" s="34">
        <f t="shared" si="1"/>
        <v>1.4683986240180726E-3</v>
      </c>
      <c r="G32" s="33"/>
      <c r="H32" s="41">
        <f>'HRQOL scores'!D$9</f>
        <v>0.85590483229346981</v>
      </c>
      <c r="I32" s="38">
        <f t="shared" si="2"/>
        <v>97313.5</v>
      </c>
      <c r="J32" s="38">
        <f t="shared" si="3"/>
        <v>83291.094897390576</v>
      </c>
      <c r="K32" s="41">
        <f>SUM(J32:J$119)/C32</f>
        <v>39.379471238991812</v>
      </c>
    </row>
    <row r="33" spans="1:11" x14ac:dyDescent="0.2">
      <c r="A33" s="53">
        <v>28</v>
      </c>
      <c r="B33" s="25"/>
      <c r="C33" s="64">
        <v>97242</v>
      </c>
      <c r="D33" s="28">
        <f t="shared" si="0"/>
        <v>151</v>
      </c>
      <c r="E33" s="41">
        <f>SUMPRODUCT(D33:D$119*$A33:$A$119)/C33+0.5-$A33</f>
        <v>46.969278655004118</v>
      </c>
      <c r="F33" s="34">
        <f t="shared" si="1"/>
        <v>1.5528269677711278E-3</v>
      </c>
      <c r="G33" s="33"/>
      <c r="H33" s="41">
        <f>'HRQOL scores'!D$9</f>
        <v>0.85590483229346981</v>
      </c>
      <c r="I33" s="38">
        <f t="shared" si="2"/>
        <v>97166.5</v>
      </c>
      <c r="J33" s="38">
        <f t="shared" si="3"/>
        <v>83165.276887043437</v>
      </c>
      <c r="K33" s="41">
        <f>SUM(J33:J$119)/C33</f>
        <v>38.580846873900448</v>
      </c>
    </row>
    <row r="34" spans="1:11" x14ac:dyDescent="0.2">
      <c r="A34" s="53">
        <v>29</v>
      </c>
      <c r="B34" s="25"/>
      <c r="C34" s="65">
        <v>97091</v>
      </c>
      <c r="D34" s="28">
        <f t="shared" si="0"/>
        <v>162</v>
      </c>
      <c r="E34" s="41">
        <f>SUMPRODUCT(D34:D$119*$A34:$A$119)/C34+0.5-$A34</f>
        <v>46.041549628388935</v>
      </c>
      <c r="F34" s="34">
        <f t="shared" si="1"/>
        <v>1.6685377635414199E-3</v>
      </c>
      <c r="G34" s="33"/>
      <c r="H34" s="41">
        <f>'HRQOL scores'!D$9</f>
        <v>0.85590483229346981</v>
      </c>
      <c r="I34" s="38">
        <f t="shared" si="2"/>
        <v>97010</v>
      </c>
      <c r="J34" s="38">
        <f t="shared" si="3"/>
        <v>83031.327780789507</v>
      </c>
      <c r="K34" s="41">
        <f>SUM(J34:J$119)/C34</f>
        <v>37.784279025087635</v>
      </c>
    </row>
    <row r="35" spans="1:11" x14ac:dyDescent="0.2">
      <c r="A35" s="53">
        <v>30</v>
      </c>
      <c r="B35" s="25"/>
      <c r="C35" s="64">
        <v>96929</v>
      </c>
      <c r="D35" s="28">
        <f t="shared" si="0"/>
        <v>175</v>
      </c>
      <c r="E35" s="41">
        <f>SUMPRODUCT(D35:D$119*$A35:$A$119)/C35+0.5-$A35</f>
        <v>45.117664424165213</v>
      </c>
      <c r="F35" s="34">
        <f t="shared" si="1"/>
        <v>1.8054452227919404E-3</v>
      </c>
      <c r="G35" s="33"/>
      <c r="H35" s="41">
        <f>'HRQOL scores'!D$9</f>
        <v>0.85590483229346981</v>
      </c>
      <c r="I35" s="38">
        <f t="shared" si="2"/>
        <v>96841.5</v>
      </c>
      <c r="J35" s="38">
        <f t="shared" si="3"/>
        <v>82887.107816548058</v>
      </c>
      <c r="K35" s="41">
        <f>SUM(J35:J$119)/C35</f>
        <v>36.990808808963195</v>
      </c>
    </row>
    <row r="36" spans="1:11" x14ac:dyDescent="0.2">
      <c r="A36" s="53">
        <v>31</v>
      </c>
      <c r="B36" s="25"/>
      <c r="C36" s="64">
        <v>96754</v>
      </c>
      <c r="D36" s="28">
        <f t="shared" si="0"/>
        <v>187</v>
      </c>
      <c r="E36" s="41">
        <f>SUMPRODUCT(D36:D$119*$A36:$A$119)/C36+0.5-$A36</f>
        <v>44.198364873492679</v>
      </c>
      <c r="F36" s="34">
        <f t="shared" si="1"/>
        <v>1.9327366310436778E-3</v>
      </c>
      <c r="G36" s="33"/>
      <c r="H36" s="41">
        <f>'HRQOL scores'!D$9</f>
        <v>0.85590483229346981</v>
      </c>
      <c r="I36" s="38">
        <f t="shared" si="2"/>
        <v>96660.5</v>
      </c>
      <c r="J36" s="38">
        <f t="shared" si="3"/>
        <v>82732.189041902937</v>
      </c>
      <c r="K36" s="41">
        <f>SUM(J36:J$119)/C36</f>
        <v>36.201035608113834</v>
      </c>
    </row>
    <row r="37" spans="1:11" x14ac:dyDescent="0.2">
      <c r="A37" s="53">
        <v>32</v>
      </c>
      <c r="B37" s="25"/>
      <c r="C37" s="65">
        <v>96567</v>
      </c>
      <c r="D37" s="28">
        <f t="shared" si="0"/>
        <v>199</v>
      </c>
      <c r="E37" s="41">
        <f>SUMPRODUCT(D37:D$119*$A37:$A$119)/C37+0.5-$A37</f>
        <v>43.28298585406931</v>
      </c>
      <c r="F37" s="34">
        <f t="shared" si="1"/>
        <v>2.0607453892116353E-3</v>
      </c>
      <c r="G37" s="33"/>
      <c r="H37" s="41">
        <f>'HRQOL scores'!D$9</f>
        <v>0.85590483229346981</v>
      </c>
      <c r="I37" s="38">
        <f t="shared" ref="I37:I68" si="4">(D37*0.5+C38)</f>
        <v>96467.5</v>
      </c>
      <c r="J37" s="38">
        <f t="shared" ref="J37:J68" si="5">I37*H37</f>
        <v>82566.999409270298</v>
      </c>
      <c r="K37" s="41">
        <f>SUM(J37:J$119)/C37</f>
        <v>35.41440461219198</v>
      </c>
    </row>
    <row r="38" spans="1:11" x14ac:dyDescent="0.2">
      <c r="A38" s="53">
        <v>33</v>
      </c>
      <c r="B38" s="25"/>
      <c r="C38" s="64">
        <v>96368</v>
      </c>
      <c r="D38" s="28">
        <f t="shared" si="0"/>
        <v>208</v>
      </c>
      <c r="E38" s="41">
        <f>SUMPRODUCT(D38:D$119*$A38:$A$119)/C38+0.5-$A38</f>
        <v>42.371332755374297</v>
      </c>
      <c r="F38" s="34">
        <f t="shared" si="1"/>
        <v>2.158392827494604E-3</v>
      </c>
      <c r="G38" s="33"/>
      <c r="H38" s="41">
        <f>'HRQOL scores'!D$9</f>
        <v>0.85590483229346981</v>
      </c>
      <c r="I38" s="38">
        <f t="shared" si="4"/>
        <v>96264</v>
      </c>
      <c r="J38" s="38">
        <f t="shared" si="5"/>
        <v>82392.822775898574</v>
      </c>
      <c r="K38" s="41">
        <f>SUM(J38:J$119)/C38</f>
        <v>34.63074683272739</v>
      </c>
    </row>
    <row r="39" spans="1:11" x14ac:dyDescent="0.2">
      <c r="A39" s="53">
        <v>34</v>
      </c>
      <c r="B39" s="25"/>
      <c r="C39" s="64">
        <v>96160</v>
      </c>
      <c r="D39" s="28">
        <f t="shared" si="0"/>
        <v>216</v>
      </c>
      <c r="E39" s="41">
        <f>SUMPRODUCT(D39:D$119*$A39:$A$119)/C39+0.5-$A39</f>
        <v>41.461903025893406</v>
      </c>
      <c r="F39" s="34">
        <f t="shared" si="1"/>
        <v>2.2462562396006656E-3</v>
      </c>
      <c r="G39" s="33"/>
      <c r="H39" s="41">
        <f>'HRQOL scores'!D$9</f>
        <v>0.85590483229346981</v>
      </c>
      <c r="I39" s="38">
        <f t="shared" si="4"/>
        <v>96052</v>
      </c>
      <c r="J39" s="38">
        <f t="shared" si="5"/>
        <v>82211.370951452365</v>
      </c>
      <c r="K39" s="41">
        <f>SUM(J39:J$119)/C39</f>
        <v>33.848824750419865</v>
      </c>
    </row>
    <row r="40" spans="1:11" x14ac:dyDescent="0.2">
      <c r="A40" s="53">
        <v>35</v>
      </c>
      <c r="B40" s="25"/>
      <c r="C40" s="64">
        <v>95944</v>
      </c>
      <c r="D40" s="28">
        <f t="shared" si="0"/>
        <v>224</v>
      </c>
      <c r="E40" s="41">
        <f>SUMPRODUCT(D40:D$119*$A40:$A$119)/C40+0.5-$A40</f>
        <v>40.554121101579156</v>
      </c>
      <c r="F40" s="34">
        <f t="shared" si="1"/>
        <v>2.3346952388893522E-3</v>
      </c>
      <c r="G40" s="33"/>
      <c r="H40" s="41">
        <f>'HRQOL scores'!D$10</f>
        <v>0.84660699816550522</v>
      </c>
      <c r="I40" s="38">
        <f t="shared" si="4"/>
        <v>95832</v>
      </c>
      <c r="J40" s="38">
        <f t="shared" si="5"/>
        <v>81132.041848196692</v>
      </c>
      <c r="K40" s="41">
        <f>SUM(J40:J$119)/C40</f>
        <v>33.068160771376235</v>
      </c>
    </row>
    <row r="41" spans="1:11" x14ac:dyDescent="0.2">
      <c r="A41" s="53">
        <v>36</v>
      </c>
      <c r="B41" s="25"/>
      <c r="C41" s="64">
        <v>95720</v>
      </c>
      <c r="D41" s="28">
        <f t="shared" si="0"/>
        <v>233</v>
      </c>
      <c r="E41" s="41">
        <f>SUMPRODUCT(D41:D$119*$A41:$A$119)/C41+0.5-$A41</f>
        <v>39.647854105410687</v>
      </c>
      <c r="F41" s="34">
        <f t="shared" si="1"/>
        <v>2.4341830338487254E-3</v>
      </c>
      <c r="G41" s="33"/>
      <c r="H41" s="41">
        <f>'HRQOL scores'!D$10</f>
        <v>0.84660699816550522</v>
      </c>
      <c r="I41" s="38">
        <f t="shared" si="4"/>
        <v>95603.5</v>
      </c>
      <c r="J41" s="38">
        <f t="shared" si="5"/>
        <v>80938.592149115881</v>
      </c>
      <c r="K41" s="41">
        <f>SUM(J41:J$119)/C41</f>
        <v>32.297947923116638</v>
      </c>
    </row>
    <row r="42" spans="1:11" x14ac:dyDescent="0.2">
      <c r="A42" s="53">
        <v>37</v>
      </c>
      <c r="B42" s="25"/>
      <c r="C42" s="64">
        <v>95487</v>
      </c>
      <c r="D42" s="28">
        <f t="shared" si="0"/>
        <v>243</v>
      </c>
      <c r="E42" s="41">
        <f>SUMPRODUCT(D42:D$119*$A42:$A$119)/C42+0.5-$A42</f>
        <v>38.743379674405006</v>
      </c>
      <c r="F42" s="34">
        <f t="shared" si="1"/>
        <v>2.5448490370416914E-3</v>
      </c>
      <c r="G42" s="33"/>
      <c r="H42" s="41">
        <f>'HRQOL scores'!D$10</f>
        <v>0.84660699816550522</v>
      </c>
      <c r="I42" s="38">
        <f t="shared" si="4"/>
        <v>95365.5</v>
      </c>
      <c r="J42" s="38">
        <f t="shared" si="5"/>
        <v>80737.099683552486</v>
      </c>
      <c r="K42" s="41">
        <f>SUM(J42:J$119)/C42</f>
        <v>31.529118969614803</v>
      </c>
    </row>
    <row r="43" spans="1:11" x14ac:dyDescent="0.2">
      <c r="A43" s="53">
        <v>38</v>
      </c>
      <c r="B43" s="25"/>
      <c r="C43" s="64">
        <v>95244</v>
      </c>
      <c r="D43" s="28">
        <f t="shared" si="0"/>
        <v>254</v>
      </c>
      <c r="E43" s="41">
        <f>SUMPRODUCT(D43:D$119*$A43:$A$119)/C43+0.5-$A43</f>
        <v>37.840951608184355</v>
      </c>
      <c r="F43" s="34">
        <f t="shared" si="1"/>
        <v>2.6668346562513123E-3</v>
      </c>
      <c r="G43" s="33"/>
      <c r="H43" s="41">
        <f>'HRQOL scores'!D$10</f>
        <v>0.84660699816550522</v>
      </c>
      <c r="I43" s="38">
        <f t="shared" si="4"/>
        <v>95117</v>
      </c>
      <c r="J43" s="38">
        <f t="shared" si="5"/>
        <v>80526.717844508355</v>
      </c>
      <c r="K43" s="41">
        <f>SUM(J43:J$119)/C43</f>
        <v>30.761873539205158</v>
      </c>
    </row>
    <row r="44" spans="1:11" x14ac:dyDescent="0.2">
      <c r="A44" s="53">
        <v>39</v>
      </c>
      <c r="B44" s="25"/>
      <c r="C44" s="65">
        <v>94990</v>
      </c>
      <c r="D44" s="28">
        <f t="shared" si="0"/>
        <v>265</v>
      </c>
      <c r="E44" s="41">
        <f>SUMPRODUCT(D44:D$119*$A44:$A$119)/C44+0.5-$A44</f>
        <v>36.94080003126551</v>
      </c>
      <c r="F44" s="34">
        <f t="shared" si="1"/>
        <v>2.78976734393094E-3</v>
      </c>
      <c r="G44" s="33"/>
      <c r="H44" s="41">
        <f>'HRQOL scores'!D$10</f>
        <v>0.84660699816550522</v>
      </c>
      <c r="I44" s="38">
        <f t="shared" si="4"/>
        <v>94857.5</v>
      </c>
      <c r="J44" s="38">
        <f t="shared" si="5"/>
        <v>80307.023328484414</v>
      </c>
      <c r="K44" s="41">
        <f>SUM(J44:J$119)/C44</f>
        <v>29.996390836125368</v>
      </c>
    </row>
    <row r="45" spans="1:11" x14ac:dyDescent="0.2">
      <c r="A45" s="53">
        <v>40</v>
      </c>
      <c r="B45" s="25"/>
      <c r="C45" s="64">
        <v>94725</v>
      </c>
      <c r="D45" s="28">
        <f t="shared" si="0"/>
        <v>278</v>
      </c>
      <c r="E45" s="41">
        <f>SUMPRODUCT(D45:D$119*$A45:$A$119)/C45+0.5-$A45</f>
        <v>36.042745790128379</v>
      </c>
      <c r="F45" s="34">
        <f t="shared" si="1"/>
        <v>2.9348112958564264E-3</v>
      </c>
      <c r="G45" s="33"/>
      <c r="H45" s="41">
        <f>'HRQOL scores'!D$10</f>
        <v>0.84660699816550522</v>
      </c>
      <c r="I45" s="38">
        <f t="shared" si="4"/>
        <v>94586</v>
      </c>
      <c r="J45" s="38">
        <f t="shared" si="5"/>
        <v>80077.169528482482</v>
      </c>
      <c r="K45" s="41">
        <f>SUM(J45:J$119)/C45</f>
        <v>29.232516676643584</v>
      </c>
    </row>
    <row r="46" spans="1:11" x14ac:dyDescent="0.2">
      <c r="A46" s="53">
        <v>41</v>
      </c>
      <c r="B46" s="25"/>
      <c r="C46" s="64">
        <v>94447</v>
      </c>
      <c r="D46" s="28">
        <f t="shared" si="0"/>
        <v>292</v>
      </c>
      <c r="E46" s="41">
        <f>SUMPRODUCT(D46:D$119*$A46:$A$119)/C46+0.5-$A46</f>
        <v>35.147364076888735</v>
      </c>
      <c r="F46" s="34">
        <f t="shared" si="1"/>
        <v>3.0916810486304488E-3</v>
      </c>
      <c r="G46" s="33"/>
      <c r="H46" s="41">
        <f>'HRQOL scores'!D$10</f>
        <v>0.84660699816550522</v>
      </c>
      <c r="I46" s="38">
        <f t="shared" si="4"/>
        <v>94301</v>
      </c>
      <c r="J46" s="38">
        <f t="shared" si="5"/>
        <v>79835.886534005302</v>
      </c>
      <c r="K46" s="41">
        <f>SUM(J46:J$119)/C46</f>
        <v>28.470708150249148</v>
      </c>
    </row>
    <row r="47" spans="1:11" x14ac:dyDescent="0.2">
      <c r="A47" s="53">
        <v>42</v>
      </c>
      <c r="B47" s="25"/>
      <c r="C47" s="65">
        <v>94155</v>
      </c>
      <c r="D47" s="28">
        <f t="shared" si="0"/>
        <v>306</v>
      </c>
      <c r="E47" s="41">
        <f>SUMPRODUCT(D47:D$119*$A47:$A$119)/C47+0.5-$A47</f>
        <v>34.254814879400044</v>
      </c>
      <c r="F47" s="34">
        <f t="shared" si="1"/>
        <v>3.2499601720567149E-3</v>
      </c>
      <c r="G47" s="33"/>
      <c r="H47" s="41">
        <f>'HRQOL scores'!D$10</f>
        <v>0.84660699816550522</v>
      </c>
      <c r="I47" s="38">
        <f t="shared" si="4"/>
        <v>94002</v>
      </c>
      <c r="J47" s="38">
        <f t="shared" si="5"/>
        <v>79582.751041553827</v>
      </c>
      <c r="K47" s="41">
        <f>SUM(J47:J$119)/C47</f>
        <v>27.711083703813671</v>
      </c>
    </row>
    <row r="48" spans="1:11" x14ac:dyDescent="0.2">
      <c r="A48" s="53">
        <v>43</v>
      </c>
      <c r="B48" s="25"/>
      <c r="C48" s="64">
        <v>93849</v>
      </c>
      <c r="D48" s="28">
        <f t="shared" si="0"/>
        <v>320</v>
      </c>
      <c r="E48" s="41">
        <f>SUMPRODUCT(D48:D$119*$A48:$A$119)/C48+0.5-$A48</f>
        <v>33.364874372341859</v>
      </c>
      <c r="F48" s="34">
        <f t="shared" si="1"/>
        <v>3.4097326556489682E-3</v>
      </c>
      <c r="G48" s="33"/>
      <c r="H48" s="41">
        <f>'HRQOL scores'!D$10</f>
        <v>0.84660699816550522</v>
      </c>
      <c r="I48" s="38">
        <f t="shared" si="4"/>
        <v>93689</v>
      </c>
      <c r="J48" s="38">
        <f t="shared" si="5"/>
        <v>79317.763051128015</v>
      </c>
      <c r="K48" s="41">
        <f>SUM(J48:J$119)/C48</f>
        <v>26.953450064369598</v>
      </c>
    </row>
    <row r="49" spans="1:11" x14ac:dyDescent="0.2">
      <c r="A49" s="53">
        <v>44</v>
      </c>
      <c r="B49" s="25"/>
      <c r="C49" s="64">
        <v>93529</v>
      </c>
      <c r="D49" s="28">
        <f t="shared" si="0"/>
        <v>334</v>
      </c>
      <c r="E49" s="41">
        <f>SUMPRODUCT(D49:D$119*$A49:$A$119)/C49+0.5-$A49</f>
        <v>32.477318211142105</v>
      </c>
      <c r="F49" s="34">
        <f t="shared" si="1"/>
        <v>3.5710849041473767E-3</v>
      </c>
      <c r="G49" s="33"/>
      <c r="H49" s="41">
        <f>'HRQOL scores'!D$10</f>
        <v>0.84660699816550522</v>
      </c>
      <c r="I49" s="38">
        <f t="shared" si="4"/>
        <v>93362</v>
      </c>
      <c r="J49" s="38">
        <f t="shared" si="5"/>
        <v>79040.922562727894</v>
      </c>
      <c r="K49" s="41">
        <f>SUM(J49:J$119)/C49</f>
        <v>26.197613275453538</v>
      </c>
    </row>
    <row r="50" spans="1:11" x14ac:dyDescent="0.2">
      <c r="A50" s="53">
        <v>45</v>
      </c>
      <c r="B50" s="25"/>
      <c r="C50" s="64">
        <v>93195</v>
      </c>
      <c r="D50" s="28">
        <f t="shared" si="0"/>
        <v>349</v>
      </c>
      <c r="E50" s="41">
        <f>SUMPRODUCT(D50:D$119*$A50:$A$119)/C50+0.5-$A50</f>
        <v>31.591921186436082</v>
      </c>
      <c r="F50" s="34">
        <f t="shared" si="1"/>
        <v>3.7448360963571008E-3</v>
      </c>
      <c r="G50" s="33"/>
      <c r="H50" s="41">
        <f>'HRQOL scores'!D$11</f>
        <v>0.83461623599698975</v>
      </c>
      <c r="I50" s="38">
        <f t="shared" si="4"/>
        <v>93020.5</v>
      </c>
      <c r="J50" s="38">
        <f t="shared" si="5"/>
        <v>77636.41958055798</v>
      </c>
      <c r="K50" s="41">
        <f>SUM(J50:J$119)/C50</f>
        <v>25.44337839451866</v>
      </c>
    </row>
    <row r="51" spans="1:11" x14ac:dyDescent="0.2">
      <c r="A51" s="53">
        <v>46</v>
      </c>
      <c r="B51" s="25"/>
      <c r="C51" s="64">
        <v>92846</v>
      </c>
      <c r="D51" s="28">
        <f t="shared" si="0"/>
        <v>368</v>
      </c>
      <c r="E51" s="41">
        <f>SUMPRODUCT(D51:D$119*$A51:$A$119)/C51+0.5-$A51</f>
        <v>30.708793000989928</v>
      </c>
      <c r="F51" s="34">
        <f t="shared" si="1"/>
        <v>3.9635525493828486E-3</v>
      </c>
      <c r="G51" s="33"/>
      <c r="H51" s="41">
        <f>'HRQOL scores'!D$11</f>
        <v>0.83461623599698975</v>
      </c>
      <c r="I51" s="38">
        <f t="shared" si="4"/>
        <v>92662</v>
      </c>
      <c r="J51" s="38">
        <f t="shared" si="5"/>
        <v>77337.209659953063</v>
      </c>
      <c r="K51" s="41">
        <f>SUM(J51:J$119)/C51</f>
        <v>24.702832969612139</v>
      </c>
    </row>
    <row r="52" spans="1:11" x14ac:dyDescent="0.2">
      <c r="A52" s="53">
        <v>47</v>
      </c>
      <c r="B52" s="25"/>
      <c r="C52" s="64">
        <v>92478</v>
      </c>
      <c r="D52" s="28">
        <f t="shared" si="0"/>
        <v>392</v>
      </c>
      <c r="E52" s="41">
        <f>SUMPRODUCT(D52:D$119*$A52:$A$119)/C52+0.5-$A52</f>
        <v>29.829003600531053</v>
      </c>
      <c r="F52" s="34">
        <f t="shared" si="1"/>
        <v>4.2388459958044074E-3</v>
      </c>
      <c r="G52" s="33"/>
      <c r="H52" s="41">
        <f>'HRQOL scores'!D$11</f>
        <v>0.83461623599698975</v>
      </c>
      <c r="I52" s="38">
        <f t="shared" si="4"/>
        <v>92282</v>
      </c>
      <c r="J52" s="38">
        <f t="shared" si="5"/>
        <v>77020.055490274215</v>
      </c>
      <c r="K52" s="41">
        <f>SUM(J52:J$119)/C52</f>
        <v>23.964856725239041</v>
      </c>
    </row>
    <row r="53" spans="1:11" x14ac:dyDescent="0.2">
      <c r="A53" s="53">
        <v>48</v>
      </c>
      <c r="B53" s="25"/>
      <c r="C53" s="64">
        <v>92086</v>
      </c>
      <c r="D53" s="28">
        <f t="shared" si="0"/>
        <v>423</v>
      </c>
      <c r="E53" s="41">
        <f>SUMPRODUCT(D53:D$119*$A53:$A$119)/C53+0.5-$A53</f>
        <v>28.953853951414004</v>
      </c>
      <c r="F53" s="34">
        <f t="shared" si="1"/>
        <v>4.5935321330061027E-3</v>
      </c>
      <c r="G53" s="33"/>
      <c r="H53" s="41">
        <f>'HRQOL scores'!D$11</f>
        <v>0.83461623599698975</v>
      </c>
      <c r="I53" s="38">
        <f t="shared" si="4"/>
        <v>91874.5</v>
      </c>
      <c r="J53" s="38">
        <f t="shared" si="5"/>
        <v>76679.949374105432</v>
      </c>
      <c r="K53" s="41">
        <f>SUM(J53:J$119)/C53</f>
        <v>23.230479820454594</v>
      </c>
    </row>
    <row r="54" spans="1:11" x14ac:dyDescent="0.2">
      <c r="A54" s="53">
        <v>49</v>
      </c>
      <c r="B54" s="25"/>
      <c r="C54" s="65">
        <v>91663</v>
      </c>
      <c r="D54" s="28">
        <f t="shared" si="0"/>
        <v>461</v>
      </c>
      <c r="E54" s="41">
        <f>SUMPRODUCT(D54:D$119*$A54:$A$119)/C54+0.5-$A54</f>
        <v>28.085160806104</v>
      </c>
      <c r="F54" s="34">
        <f t="shared" si="1"/>
        <v>5.0292920807741403E-3</v>
      </c>
      <c r="G54" s="33"/>
      <c r="H54" s="41">
        <f>'HRQOL scores'!D$11</f>
        <v>0.83461623599698975</v>
      </c>
      <c r="I54" s="38">
        <f t="shared" si="4"/>
        <v>91432.5</v>
      </c>
      <c r="J54" s="38">
        <f t="shared" si="5"/>
        <v>76311.048997794773</v>
      </c>
      <c r="K54" s="41">
        <f>SUM(J54:J$119)/C54</f>
        <v>22.501140213306083</v>
      </c>
    </row>
    <row r="55" spans="1:11" x14ac:dyDescent="0.2">
      <c r="A55" s="53">
        <v>50</v>
      </c>
      <c r="B55" s="25"/>
      <c r="C55" s="64">
        <v>91202</v>
      </c>
      <c r="D55" s="28">
        <f t="shared" si="0"/>
        <v>503</v>
      </c>
      <c r="E55" s="41">
        <f>SUMPRODUCT(D55:D$119*$A55:$A$119)/C55+0.5-$A55</f>
        <v>27.224595896689877</v>
      </c>
      <c r="F55" s="34">
        <f t="shared" si="1"/>
        <v>5.5152299291682198E-3</v>
      </c>
      <c r="G55" s="33"/>
      <c r="H55" s="41">
        <f>'HRQOL scores'!D$11</f>
        <v>0.83461623599698975</v>
      </c>
      <c r="I55" s="38">
        <f t="shared" si="4"/>
        <v>90950.5</v>
      </c>
      <c r="J55" s="38">
        <f t="shared" si="5"/>
        <v>75908.763972044209</v>
      </c>
      <c r="K55" s="41">
        <f>SUM(J55:J$119)/C55</f>
        <v>21.778151426223992</v>
      </c>
    </row>
    <row r="56" spans="1:11" x14ac:dyDescent="0.2">
      <c r="A56" s="53">
        <v>51</v>
      </c>
      <c r="B56" s="25"/>
      <c r="C56" s="64">
        <v>90699</v>
      </c>
      <c r="D56" s="28">
        <f t="shared" si="0"/>
        <v>548</v>
      </c>
      <c r="E56" s="41">
        <f>SUMPRODUCT(D56:D$119*$A56:$A$119)/C56+0.5-$A56</f>
        <v>26.372805598406941</v>
      </c>
      <c r="F56" s="34">
        <f t="shared" si="1"/>
        <v>6.0419629764385495E-3</v>
      </c>
      <c r="G56" s="33"/>
      <c r="H56" s="41">
        <f>'HRQOL scores'!D$11</f>
        <v>0.83461623599698975</v>
      </c>
      <c r="I56" s="38">
        <f t="shared" si="4"/>
        <v>90425</v>
      </c>
      <c r="J56" s="38">
        <f t="shared" si="5"/>
        <v>75470.173140027793</v>
      </c>
      <c r="K56" s="41">
        <f>SUM(J56:J$119)/C56</f>
        <v>21.061998504971793</v>
      </c>
    </row>
    <row r="57" spans="1:11" x14ac:dyDescent="0.2">
      <c r="A57" s="53">
        <v>52</v>
      </c>
      <c r="B57" s="25"/>
      <c r="C57" s="64">
        <v>90151</v>
      </c>
      <c r="D57" s="28">
        <f t="shared" si="0"/>
        <v>596</v>
      </c>
      <c r="E57" s="41">
        <f>SUMPRODUCT(D57:D$119*$A57:$A$119)/C57+0.5-$A57</f>
        <v>25.530078368181279</v>
      </c>
      <c r="F57" s="34">
        <f t="shared" si="1"/>
        <v>6.6111302148617324E-3</v>
      </c>
      <c r="G57" s="33"/>
      <c r="H57" s="41">
        <f>'HRQOL scores'!D$11</f>
        <v>0.83461623599698975</v>
      </c>
      <c r="I57" s="38">
        <f t="shared" si="4"/>
        <v>89853</v>
      </c>
      <c r="J57" s="38">
        <f t="shared" si="5"/>
        <v>74992.772653037522</v>
      </c>
      <c r="K57" s="41">
        <f>SUM(J57:J$119)/C57</f>
        <v>20.352874946061707</v>
      </c>
    </row>
    <row r="58" spans="1:11" x14ac:dyDescent="0.2">
      <c r="A58" s="53">
        <v>53</v>
      </c>
      <c r="B58" s="25"/>
      <c r="C58" s="64">
        <v>89555</v>
      </c>
      <c r="D58" s="28">
        <f t="shared" si="0"/>
        <v>644</v>
      </c>
      <c r="E58" s="41">
        <f>SUMPRODUCT(D58:D$119*$A58:$A$119)/C58+0.5-$A58</f>
        <v>24.6966567469143</v>
      </c>
      <c r="F58" s="34">
        <f t="shared" si="1"/>
        <v>7.1911116073921054E-3</v>
      </c>
      <c r="G58" s="33"/>
      <c r="H58" s="41">
        <f>'HRQOL scores'!D$11</f>
        <v>0.83461623599698975</v>
      </c>
      <c r="I58" s="38">
        <f t="shared" si="4"/>
        <v>89233</v>
      </c>
      <c r="J58" s="38">
        <f t="shared" si="5"/>
        <v>74475.310586719381</v>
      </c>
      <c r="K58" s="41">
        <f>SUM(J58:J$119)/C58</f>
        <v>19.650932461720412</v>
      </c>
    </row>
    <row r="59" spans="1:11" x14ac:dyDescent="0.2">
      <c r="A59" s="53">
        <v>54</v>
      </c>
      <c r="B59" s="25"/>
      <c r="C59" s="64">
        <v>88911</v>
      </c>
      <c r="D59" s="28">
        <f t="shared" si="0"/>
        <v>695</v>
      </c>
      <c r="E59" s="41">
        <f>SUMPRODUCT(D59:D$119*$A59:$A$119)/C59+0.5-$A59</f>
        <v>23.871917928826704</v>
      </c>
      <c r="F59" s="34">
        <f t="shared" si="1"/>
        <v>7.8168055696145582E-3</v>
      </c>
      <c r="G59" s="33"/>
      <c r="H59" s="41">
        <f>'HRQOL scores'!D$11</f>
        <v>0.83461623599698975</v>
      </c>
      <c r="I59" s="38">
        <f t="shared" si="4"/>
        <v>88563.5</v>
      </c>
      <c r="J59" s="38">
        <f t="shared" si="5"/>
        <v>73916.535016719397</v>
      </c>
      <c r="K59" s="41">
        <f>SUM(J59:J$119)/C59</f>
        <v>18.955629179996308</v>
      </c>
    </row>
    <row r="60" spans="1:11" x14ac:dyDescent="0.2">
      <c r="A60" s="53">
        <v>55</v>
      </c>
      <c r="B60" s="25"/>
      <c r="C60" s="64">
        <v>88216</v>
      </c>
      <c r="D60" s="28">
        <f t="shared" si="0"/>
        <v>749</v>
      </c>
      <c r="E60" s="41">
        <f>SUMPRODUCT(D60:D$119*$A60:$A$119)/C60+0.5-$A60</f>
        <v>23.056050999477534</v>
      </c>
      <c r="F60" s="34">
        <f t="shared" si="1"/>
        <v>8.4905232610864249E-3</v>
      </c>
      <c r="G60" s="33"/>
      <c r="H60" s="41">
        <f>'HRQOL scores'!D$12</f>
        <v>0.82360006931599161</v>
      </c>
      <c r="I60" s="38">
        <f t="shared" si="4"/>
        <v>87841.5</v>
      </c>
      <c r="J60" s="38">
        <f t="shared" si="5"/>
        <v>72346.265488820674</v>
      </c>
      <c r="K60" s="41">
        <f>SUM(J60:J$119)/C60</f>
        <v>18.267065056292875</v>
      </c>
    </row>
    <row r="61" spans="1:11" x14ac:dyDescent="0.2">
      <c r="A61" s="53">
        <v>56</v>
      </c>
      <c r="B61" s="25"/>
      <c r="C61" s="64">
        <v>87467</v>
      </c>
      <c r="D61" s="28">
        <f t="shared" si="0"/>
        <v>809</v>
      </c>
      <c r="E61" s="41">
        <f>SUMPRODUCT(D61:D$119*$A61:$A$119)/C61+0.5-$A61</f>
        <v>22.249203642172603</v>
      </c>
      <c r="F61" s="34">
        <f t="shared" si="1"/>
        <v>9.2492025563926973E-3</v>
      </c>
      <c r="G61" s="33"/>
      <c r="H61" s="41">
        <f>'HRQOL scores'!D$12</f>
        <v>0.82360006931599161</v>
      </c>
      <c r="I61" s="38">
        <f t="shared" si="4"/>
        <v>87062.5</v>
      </c>
      <c r="J61" s="38">
        <f t="shared" si="5"/>
        <v>71704.681034823516</v>
      </c>
      <c r="K61" s="41">
        <f>SUM(J61:J$119)/C61</f>
        <v>17.596363720227192</v>
      </c>
    </row>
    <row r="62" spans="1:11" x14ac:dyDescent="0.2">
      <c r="A62" s="53">
        <v>57</v>
      </c>
      <c r="B62" s="25"/>
      <c r="C62" s="64">
        <v>86658</v>
      </c>
      <c r="D62" s="28">
        <f t="shared" si="0"/>
        <v>881</v>
      </c>
      <c r="E62" s="41">
        <f>SUMPRODUCT(D62:D$119*$A62:$A$119)/C62+0.5-$A62</f>
        <v>21.452244397169451</v>
      </c>
      <c r="F62" s="34">
        <f t="shared" si="1"/>
        <v>1.0166401255510167E-2</v>
      </c>
      <c r="G62" s="33"/>
      <c r="H62" s="41">
        <f>'HRQOL scores'!D$12</f>
        <v>0.82360006931599161</v>
      </c>
      <c r="I62" s="38">
        <f t="shared" si="4"/>
        <v>86217.5</v>
      </c>
      <c r="J62" s="38">
        <f t="shared" si="5"/>
        <v>71008.738976251509</v>
      </c>
      <c r="K62" s="41">
        <f>SUM(J62:J$119)/C62</f>
        <v>16.933190986201943</v>
      </c>
    </row>
    <row r="63" spans="1:11" x14ac:dyDescent="0.2">
      <c r="A63" s="53">
        <v>58</v>
      </c>
      <c r="B63" s="25"/>
      <c r="C63" s="64">
        <v>85777</v>
      </c>
      <c r="D63" s="28">
        <f t="shared" si="0"/>
        <v>970</v>
      </c>
      <c r="E63" s="41">
        <f>SUMPRODUCT(D63:D$119*$A63:$A$119)/C63+0.5-$A63</f>
        <v>20.667441096913052</v>
      </c>
      <c r="F63" s="34">
        <f t="shared" si="1"/>
        <v>1.1308392692679857E-2</v>
      </c>
      <c r="G63" s="33"/>
      <c r="H63" s="41">
        <f>'HRQOL scores'!D$12</f>
        <v>0.82360006931599161</v>
      </c>
      <c r="I63" s="38">
        <f t="shared" si="4"/>
        <v>85292</v>
      </c>
      <c r="J63" s="38">
        <f t="shared" si="5"/>
        <v>70246.497112099561</v>
      </c>
      <c r="K63" s="41">
        <f>SUM(J63:J$119)/C63</f>
        <v>16.279279125010628</v>
      </c>
    </row>
    <row r="64" spans="1:11" x14ac:dyDescent="0.2">
      <c r="A64" s="53">
        <v>59</v>
      </c>
      <c r="B64" s="25"/>
      <c r="C64" s="65">
        <v>84807</v>
      </c>
      <c r="D64" s="28">
        <f t="shared" si="0"/>
        <v>1070</v>
      </c>
      <c r="E64" s="41">
        <f>SUMPRODUCT(D64:D$119*$A64:$A$119)/C64+0.5-$A64</f>
        <v>19.898110945675597</v>
      </c>
      <c r="F64" s="34">
        <f t="shared" si="1"/>
        <v>1.2616883040315068E-2</v>
      </c>
      <c r="G64" s="33"/>
      <c r="H64" s="41">
        <f>'HRQOL scores'!D$12</f>
        <v>0.82360006931599161</v>
      </c>
      <c r="I64" s="38">
        <f t="shared" si="4"/>
        <v>84272</v>
      </c>
      <c r="J64" s="38">
        <f t="shared" si="5"/>
        <v>69406.425041397248</v>
      </c>
      <c r="K64" s="41">
        <f>SUM(J64:J$119)/C64</f>
        <v>15.637167078117809</v>
      </c>
    </row>
    <row r="65" spans="1:11" x14ac:dyDescent="0.2">
      <c r="A65" s="53">
        <v>60</v>
      </c>
      <c r="B65" s="25"/>
      <c r="C65" s="64">
        <v>83737</v>
      </c>
      <c r="D65" s="28">
        <f t="shared" si="0"/>
        <v>1177</v>
      </c>
      <c r="E65" s="41">
        <f>SUMPRODUCT(D65:D$119*$A65:$A$119)/C65+0.5-$A65</f>
        <v>19.145982002817277</v>
      </c>
      <c r="F65" s="34">
        <f t="shared" si="1"/>
        <v>1.4055913156669094E-2</v>
      </c>
      <c r="G65" s="33"/>
      <c r="H65" s="41">
        <f>'HRQOL scores'!D$12</f>
        <v>0.82360006931599161</v>
      </c>
      <c r="I65" s="38">
        <f t="shared" si="4"/>
        <v>83148.5</v>
      </c>
      <c r="J65" s="38">
        <f t="shared" si="5"/>
        <v>68481.110363520726</v>
      </c>
      <c r="K65" s="41">
        <f>SUM(J65:J$119)/C65</f>
        <v>15.008118315112073</v>
      </c>
    </row>
    <row r="66" spans="1:11" x14ac:dyDescent="0.2">
      <c r="A66" s="53">
        <v>61</v>
      </c>
      <c r="B66" s="25"/>
      <c r="C66" s="64">
        <v>82560</v>
      </c>
      <c r="D66" s="28">
        <f t="shared" si="0"/>
        <v>1284</v>
      </c>
      <c r="E66" s="41">
        <f>SUMPRODUCT(D66:D$119*$A66:$A$119)/C66+0.5-$A66</f>
        <v>18.411804687135543</v>
      </c>
      <c r="F66" s="34">
        <f t="shared" si="1"/>
        <v>1.5552325581395349E-2</v>
      </c>
      <c r="G66" s="33"/>
      <c r="H66" s="41">
        <f>'HRQOL scores'!D$12</f>
        <v>0.82360006931599161</v>
      </c>
      <c r="I66" s="38">
        <f t="shared" si="4"/>
        <v>81918</v>
      </c>
      <c r="J66" s="38">
        <f t="shared" si="5"/>
        <v>67467.670478227403</v>
      </c>
      <c r="K66" s="41">
        <f>SUM(J66:J$119)/C66</f>
        <v>14.392607715467765</v>
      </c>
    </row>
    <row r="67" spans="1:11" x14ac:dyDescent="0.2">
      <c r="A67" s="53">
        <v>62</v>
      </c>
      <c r="B67" s="25"/>
      <c r="C67" s="64">
        <v>81276</v>
      </c>
      <c r="D67" s="28">
        <f t="shared" si="0"/>
        <v>1391</v>
      </c>
      <c r="E67" s="41">
        <f>SUMPRODUCT(D67:D$119*$A67:$A$119)/C67+0.5-$A67</f>
        <v>17.694775763692974</v>
      </c>
      <c r="F67" s="34">
        <f t="shared" si="1"/>
        <v>1.7114523352527191E-2</v>
      </c>
      <c r="G67" s="33"/>
      <c r="H67" s="41">
        <f>'HRQOL scores'!D$12</f>
        <v>0.82360006931599161</v>
      </c>
      <c r="I67" s="38">
        <f t="shared" si="4"/>
        <v>80580.5</v>
      </c>
      <c r="J67" s="38">
        <f t="shared" si="5"/>
        <v>66366.105385517265</v>
      </c>
      <c r="K67" s="41">
        <f>SUM(J67:J$119)/C67</f>
        <v>13.789876747265998</v>
      </c>
    </row>
    <row r="68" spans="1:11" x14ac:dyDescent="0.2">
      <c r="A68" s="53">
        <v>63</v>
      </c>
      <c r="B68" s="25"/>
      <c r="C68" s="64">
        <v>79885</v>
      </c>
      <c r="D68" s="28">
        <f t="shared" si="0"/>
        <v>1493</v>
      </c>
      <c r="E68" s="41">
        <f>SUMPRODUCT(D68:D$119*$A68:$A$119)/C68+0.5-$A68</f>
        <v>16.994180321335804</v>
      </c>
      <c r="F68" s="34">
        <f t="shared" si="1"/>
        <v>1.8689365963572634E-2</v>
      </c>
      <c r="G68" s="33"/>
      <c r="H68" s="41">
        <f>'HRQOL scores'!D$12</f>
        <v>0.82360006931599161</v>
      </c>
      <c r="I68" s="38">
        <f t="shared" si="4"/>
        <v>79138.5</v>
      </c>
      <c r="J68" s="38">
        <f t="shared" si="5"/>
        <v>65178.474085563605</v>
      </c>
      <c r="K68" s="41">
        <f>SUM(J68:J$119)/C68</f>
        <v>13.199222846908357</v>
      </c>
    </row>
    <row r="69" spans="1:11" x14ac:dyDescent="0.2">
      <c r="A69" s="53">
        <v>64</v>
      </c>
      <c r="B69" s="25"/>
      <c r="C69" s="64">
        <v>78392</v>
      </c>
      <c r="D69" s="28">
        <f t="shared" ref="D69:D119" si="6">C69-C70</f>
        <v>1593</v>
      </c>
      <c r="E69" s="41">
        <f>SUMPRODUCT(D69:D$119*$A69:$A$119)/C69+0.5-$A69</f>
        <v>16.308317111056112</v>
      </c>
      <c r="F69" s="34">
        <f t="shared" ref="F69:F116" si="7">D69/C69</f>
        <v>2.0320951117460965E-2</v>
      </c>
      <c r="G69" s="33"/>
      <c r="H69" s="41">
        <f>'HRQOL scores'!D$12</f>
        <v>0.82360006931599161</v>
      </c>
      <c r="I69" s="38">
        <f t="shared" ref="I69:I100" si="8">(D69*0.5+C70)</f>
        <v>77595.5</v>
      </c>
      <c r="J69" s="38">
        <f t="shared" ref="J69:J100" si="9">I69*H69</f>
        <v>63907.659178609028</v>
      </c>
      <c r="K69" s="41">
        <f>SUM(J69:J$119)/C69</f>
        <v>12.619163218692094</v>
      </c>
    </row>
    <row r="70" spans="1:11" x14ac:dyDescent="0.2">
      <c r="A70" s="53">
        <v>65</v>
      </c>
      <c r="B70" s="25"/>
      <c r="C70" s="64">
        <v>76799</v>
      </c>
      <c r="D70" s="28">
        <f t="shared" si="6"/>
        <v>1693</v>
      </c>
      <c r="E70" s="41">
        <f>SUMPRODUCT(D70:D$119*$A70:$A$119)/C70+0.5-$A70</f>
        <v>15.63622045820793</v>
      </c>
      <c r="F70" s="34">
        <f t="shared" si="7"/>
        <v>2.2044557871847288E-2</v>
      </c>
      <c r="G70" s="33"/>
      <c r="H70" s="41">
        <f>'HRQOL scores'!D$13</f>
        <v>0.80682736274847944</v>
      </c>
      <c r="I70" s="38">
        <f t="shared" si="8"/>
        <v>75952.5</v>
      </c>
      <c r="J70" s="38">
        <f t="shared" si="9"/>
        <v>61280.555269153883</v>
      </c>
      <c r="K70" s="41">
        <f>SUM(J70:J$119)/C70</f>
        <v>12.048773862434425</v>
      </c>
    </row>
    <row r="71" spans="1:11" x14ac:dyDescent="0.2">
      <c r="A71" s="53">
        <v>66</v>
      </c>
      <c r="B71" s="25"/>
      <c r="C71" s="64">
        <v>75106</v>
      </c>
      <c r="D71" s="28">
        <f t="shared" si="6"/>
        <v>1796</v>
      </c>
      <c r="E71" s="41">
        <f>SUMPRODUCT(D71:D$119*$A71:$A$119)/C71+0.5-$A71</f>
        <v>14.977413188958408</v>
      </c>
      <c r="F71" s="34">
        <f t="shared" si="7"/>
        <v>2.3912869810667588E-2</v>
      </c>
      <c r="G71" s="33"/>
      <c r="H71" s="41">
        <f>'HRQOL scores'!D$13</f>
        <v>0.80682736274847944</v>
      </c>
      <c r="I71" s="38">
        <f t="shared" si="8"/>
        <v>74208</v>
      </c>
      <c r="J71" s="38">
        <f t="shared" si="9"/>
        <v>59873.044934839163</v>
      </c>
      <c r="K71" s="41">
        <f>SUM(J71:J$119)/C71</f>
        <v>11.504450091762942</v>
      </c>
    </row>
    <row r="72" spans="1:11" x14ac:dyDescent="0.2">
      <c r="A72" s="53">
        <v>67</v>
      </c>
      <c r="B72" s="25"/>
      <c r="C72" s="64">
        <v>73310</v>
      </c>
      <c r="D72" s="28">
        <f t="shared" si="6"/>
        <v>1902</v>
      </c>
      <c r="E72" s="41">
        <f>SUMPRODUCT(D72:D$119*$A72:$A$119)/C72+0.5-$A72</f>
        <v>14.332091051287833</v>
      </c>
      <c r="F72" s="34">
        <f t="shared" si="7"/>
        <v>2.5944618742327105E-2</v>
      </c>
      <c r="G72" s="33"/>
      <c r="H72" s="41">
        <f>'HRQOL scores'!D$13</f>
        <v>0.80682736274847944</v>
      </c>
      <c r="I72" s="38">
        <f t="shared" si="8"/>
        <v>72359</v>
      </c>
      <c r="J72" s="38">
        <f t="shared" si="9"/>
        <v>58381.221141117225</v>
      </c>
      <c r="K72" s="41">
        <f>SUM(J72:J$119)/C72</f>
        <v>10.969583735603718</v>
      </c>
    </row>
    <row r="73" spans="1:11" x14ac:dyDescent="0.2">
      <c r="A73" s="53">
        <v>68</v>
      </c>
      <c r="B73" s="25"/>
      <c r="C73" s="64">
        <v>71408</v>
      </c>
      <c r="D73" s="28">
        <f t="shared" si="6"/>
        <v>2011</v>
      </c>
      <c r="E73" s="41">
        <f>SUMPRODUCT(D73:D$119*$A73:$A$119)/C73+0.5-$A73</f>
        <v>13.70051807878545</v>
      </c>
      <c r="F73" s="34">
        <f t="shared" si="7"/>
        <v>2.8162110687878109E-2</v>
      </c>
      <c r="G73" s="33"/>
      <c r="H73" s="41">
        <f>'HRQOL scores'!D$13</f>
        <v>0.80682736274847944</v>
      </c>
      <c r="I73" s="38">
        <f t="shared" si="8"/>
        <v>70402.5</v>
      </c>
      <c r="J73" s="38">
        <f t="shared" si="9"/>
        <v>56802.663405899824</v>
      </c>
      <c r="K73" s="41">
        <f>SUM(J73:J$119)/C73</f>
        <v>10.444193402923922</v>
      </c>
    </row>
    <row r="74" spans="1:11" x14ac:dyDescent="0.2">
      <c r="A74" s="53">
        <v>69</v>
      </c>
      <c r="B74" s="25"/>
      <c r="C74" s="65">
        <v>69397</v>
      </c>
      <c r="D74" s="28">
        <f t="shared" si="6"/>
        <v>2122</v>
      </c>
      <c r="E74" s="41">
        <f>SUMPRODUCT(D74:D$119*$A74:$A$119)/C74+0.5-$A74</f>
        <v>13.0830453041185</v>
      </c>
      <c r="F74" s="34">
        <f t="shared" si="7"/>
        <v>3.0577690678271395E-2</v>
      </c>
      <c r="G74" s="33"/>
      <c r="H74" s="41">
        <f>'HRQOL scores'!D$13</f>
        <v>0.80682736274847944</v>
      </c>
      <c r="I74" s="38">
        <f t="shared" si="8"/>
        <v>68336</v>
      </c>
      <c r="J74" s="38">
        <f t="shared" si="9"/>
        <v>55135.354660780089</v>
      </c>
      <c r="K74" s="41">
        <f>SUM(J74:J$119)/C74</f>
        <v>9.9283297420651007</v>
      </c>
    </row>
    <row r="75" spans="1:11" x14ac:dyDescent="0.2">
      <c r="A75" s="53">
        <v>70</v>
      </c>
      <c r="B75" s="25"/>
      <c r="C75" s="64">
        <v>67275</v>
      </c>
      <c r="D75" s="28">
        <f t="shared" si="6"/>
        <v>2233</v>
      </c>
      <c r="E75" s="41">
        <f>SUMPRODUCT(D75:D$119*$A75:$A$119)/C75+0.5-$A75</f>
        <v>12.479941954216443</v>
      </c>
      <c r="F75" s="34">
        <f t="shared" si="7"/>
        <v>3.3192121887774061E-2</v>
      </c>
      <c r="G75" s="33"/>
      <c r="H75" s="41">
        <f>'HRQOL scores'!D$13</f>
        <v>0.80682736274847944</v>
      </c>
      <c r="I75" s="38">
        <f t="shared" si="8"/>
        <v>66158.5</v>
      </c>
      <c r="J75" s="38">
        <f t="shared" si="9"/>
        <v>53378.488078395276</v>
      </c>
      <c r="K75" s="41">
        <f>SUM(J75:J$119)/C75</f>
        <v>9.4219389736055259</v>
      </c>
    </row>
    <row r="76" spans="1:11" x14ac:dyDescent="0.2">
      <c r="A76" s="53">
        <v>71</v>
      </c>
      <c r="B76" s="25"/>
      <c r="C76" s="64">
        <v>65042</v>
      </c>
      <c r="D76" s="28">
        <f t="shared" si="6"/>
        <v>2341</v>
      </c>
      <c r="E76" s="41">
        <f>SUMPRODUCT(D76:D$119*$A76:$A$119)/C76+0.5-$A76</f>
        <v>11.891233279571836</v>
      </c>
      <c r="F76" s="34">
        <f t="shared" si="7"/>
        <v>3.599212816334061E-2</v>
      </c>
      <c r="G76" s="33"/>
      <c r="H76" s="41">
        <f>'HRQOL scores'!D$13</f>
        <v>0.80682736274847944</v>
      </c>
      <c r="I76" s="38">
        <f t="shared" si="8"/>
        <v>63871.5</v>
      </c>
      <c r="J76" s="38">
        <f t="shared" si="9"/>
        <v>51533.273899789507</v>
      </c>
      <c r="K76" s="41">
        <f>SUM(J76:J$119)/C76</f>
        <v>8.9247325785018354</v>
      </c>
    </row>
    <row r="77" spans="1:11" x14ac:dyDescent="0.2">
      <c r="A77" s="53">
        <v>72</v>
      </c>
      <c r="B77" s="25"/>
      <c r="C77" s="65">
        <v>62701</v>
      </c>
      <c r="D77" s="28">
        <f t="shared" si="6"/>
        <v>2445</v>
      </c>
      <c r="E77" s="41">
        <f>SUMPRODUCT(D77:D$119*$A77:$A$119)/C77+0.5-$A77</f>
        <v>11.316535541218016</v>
      </c>
      <c r="F77" s="34">
        <f t="shared" si="7"/>
        <v>3.8994593387665269E-2</v>
      </c>
      <c r="G77" s="33"/>
      <c r="H77" s="41">
        <f>'HRQOL scores'!D$13</f>
        <v>0.80682736274847944</v>
      </c>
      <c r="I77" s="38">
        <f t="shared" si="8"/>
        <v>61478.5</v>
      </c>
      <c r="J77" s="38">
        <f t="shared" si="9"/>
        <v>49602.53602073239</v>
      </c>
      <c r="K77" s="41">
        <f>SUM(J77:J$119)/C77</f>
        <v>8.436056561635807</v>
      </c>
    </row>
    <row r="78" spans="1:11" x14ac:dyDescent="0.2">
      <c r="A78" s="53">
        <v>73</v>
      </c>
      <c r="B78" s="25"/>
      <c r="C78" s="64">
        <v>60256</v>
      </c>
      <c r="D78" s="28">
        <f t="shared" si="6"/>
        <v>2546</v>
      </c>
      <c r="E78" s="41">
        <f>SUMPRODUCT(D78:D$119*$A78:$A$119)/C78+0.5-$A78</f>
        <v>10.755436719495336</v>
      </c>
      <c r="F78" s="34">
        <f t="shared" si="7"/>
        <v>4.2253053637812003E-2</v>
      </c>
      <c r="G78" s="33"/>
      <c r="H78" s="41">
        <f>'HRQOL scores'!D$13</f>
        <v>0.80682736274847944</v>
      </c>
      <c r="I78" s="38">
        <f t="shared" si="8"/>
        <v>58983</v>
      </c>
      <c r="J78" s="38">
        <f t="shared" si="9"/>
        <v>47589.098336993564</v>
      </c>
      <c r="K78" s="41">
        <f>SUM(J78:J$119)/C78</f>
        <v>7.9551687209637949</v>
      </c>
    </row>
    <row r="79" spans="1:11" x14ac:dyDescent="0.2">
      <c r="A79" s="53">
        <v>74</v>
      </c>
      <c r="B79" s="25"/>
      <c r="C79" s="64">
        <v>57710</v>
      </c>
      <c r="D79" s="28">
        <f t="shared" si="6"/>
        <v>2641</v>
      </c>
      <c r="E79" s="41">
        <f>SUMPRODUCT(D79:D$119*$A79:$A$119)/C79+0.5-$A79</f>
        <v>10.207877230461094</v>
      </c>
      <c r="F79" s="34">
        <f t="shared" si="7"/>
        <v>4.5763299254895168E-2</v>
      </c>
      <c r="G79" s="33"/>
      <c r="H79" s="41">
        <f>'HRQOL scores'!D$13</f>
        <v>0.80682736274847944</v>
      </c>
      <c r="I79" s="38">
        <f t="shared" si="8"/>
        <v>56389.5</v>
      </c>
      <c r="J79" s="38">
        <f t="shared" si="9"/>
        <v>45496.591571705379</v>
      </c>
      <c r="K79" s="41">
        <f>SUM(J79:J$119)/C79</f>
        <v>7.4815031729925652</v>
      </c>
    </row>
    <row r="80" spans="1:11" x14ac:dyDescent="0.2">
      <c r="A80" s="53">
        <v>75</v>
      </c>
      <c r="B80" s="67" t="s">
        <v>41</v>
      </c>
      <c r="C80" s="65">
        <v>55069</v>
      </c>
      <c r="D80" s="28">
        <f t="shared" si="6"/>
        <v>2732</v>
      </c>
      <c r="E80" s="41">
        <f>SUMPRODUCT(D80:D$119*$A80:$A$119)/C80+0.5-$A80</f>
        <v>9.673447764984104</v>
      </c>
      <c r="F80" s="34">
        <f t="shared" si="7"/>
        <v>4.9610488659681491E-2</v>
      </c>
      <c r="G80" s="33"/>
      <c r="H80" s="41">
        <f>'HRQOL scores'!D$14</f>
        <v>0.74881165230499591</v>
      </c>
      <c r="I80" s="38">
        <f t="shared" si="8"/>
        <v>53703</v>
      </c>
      <c r="J80" s="38">
        <f t="shared" si="9"/>
        <v>40213.432163735197</v>
      </c>
      <c r="K80" s="41">
        <f>SUM(J80:J$119)/C80</f>
        <v>7.0141269415042133</v>
      </c>
    </row>
    <row r="81" spans="1:11" x14ac:dyDescent="0.2">
      <c r="A81" s="53">
        <v>76</v>
      </c>
      <c r="B81" s="67" t="s">
        <v>42</v>
      </c>
      <c r="C81" s="64">
        <v>52337</v>
      </c>
      <c r="D81" s="28">
        <f t="shared" si="6"/>
        <v>2818</v>
      </c>
      <c r="E81" s="41">
        <f>SUMPRODUCT(D81:D$119*$A81:$A$119)/C81+0.5-$A81</f>
        <v>9.1523032456944406</v>
      </c>
      <c r="F81" s="34">
        <f t="shared" si="7"/>
        <v>5.3843361293157803E-2</v>
      </c>
      <c r="G81" s="33"/>
      <c r="H81" s="41">
        <f>'HRQOL scores'!D$14</f>
        <v>0.74881165230499591</v>
      </c>
      <c r="I81" s="38">
        <f t="shared" si="8"/>
        <v>50928</v>
      </c>
      <c r="J81" s="38">
        <f t="shared" si="9"/>
        <v>38135.479828588832</v>
      </c>
      <c r="K81" s="41">
        <f>SUM(J81:J$119)/C81</f>
        <v>6.6119098224575419</v>
      </c>
    </row>
    <row r="82" spans="1:11" x14ac:dyDescent="0.2">
      <c r="A82" s="53">
        <v>77</v>
      </c>
      <c r="B82" s="67" t="s">
        <v>20</v>
      </c>
      <c r="C82" s="64">
        <v>49519</v>
      </c>
      <c r="D82" s="28">
        <f t="shared" si="6"/>
        <v>2898</v>
      </c>
      <c r="E82" s="41">
        <f>SUMPRODUCT(D82:D$119*$A82:$A$119)/C82+0.5-$A82</f>
        <v>8.6446837571419337</v>
      </c>
      <c r="F82" s="34">
        <f t="shared" si="7"/>
        <v>5.8522991175104504E-2</v>
      </c>
      <c r="G82" s="33"/>
      <c r="H82" s="41">
        <f>'HRQOL scores'!D$14</f>
        <v>0.74881165230499591</v>
      </c>
      <c r="I82" s="38">
        <f t="shared" si="8"/>
        <v>48070</v>
      </c>
      <c r="J82" s="38">
        <f t="shared" si="9"/>
        <v>35995.376126301155</v>
      </c>
      <c r="K82" s="41">
        <f>SUM(J82:J$119)/C82</f>
        <v>6.2180586148624055</v>
      </c>
    </row>
    <row r="83" spans="1:11" x14ac:dyDescent="0.2">
      <c r="A83" s="53">
        <v>78</v>
      </c>
      <c r="B83" s="74" t="s">
        <v>43</v>
      </c>
      <c r="C83" s="64">
        <v>46621</v>
      </c>
      <c r="D83" s="28">
        <f t="shared" si="6"/>
        <v>2971</v>
      </c>
      <c r="E83" s="41">
        <f>SUMPRODUCT(D83:D$119*$A83:$A$119)/C83+0.5-$A83</f>
        <v>8.1509640498898079</v>
      </c>
      <c r="F83" s="34">
        <f t="shared" si="7"/>
        <v>6.3726646790073144E-2</v>
      </c>
      <c r="G83" s="33"/>
      <c r="H83" s="41">
        <f>'HRQOL scores'!D$14</f>
        <v>0.74881165230499591</v>
      </c>
      <c r="I83" s="38">
        <f t="shared" si="8"/>
        <v>45135.5</v>
      </c>
      <c r="J83" s="38">
        <f t="shared" si="9"/>
        <v>33797.988332612142</v>
      </c>
      <c r="K83" s="41">
        <f>SUM(J83:J$119)/C83</f>
        <v>5.8324932631876241</v>
      </c>
    </row>
    <row r="84" spans="1:11" x14ac:dyDescent="0.2">
      <c r="A84" s="53">
        <v>79</v>
      </c>
      <c r="B84" s="74" t="s">
        <v>44</v>
      </c>
      <c r="C84" s="65">
        <v>43650</v>
      </c>
      <c r="D84" s="28">
        <f t="shared" si="6"/>
        <v>3037</v>
      </c>
      <c r="E84" s="41">
        <f>SUMPRODUCT(D84:D$119*$A84:$A$119)/C84+0.5-$A84</f>
        <v>7.6717203887723286</v>
      </c>
      <c r="F84" s="34">
        <f t="shared" si="7"/>
        <v>6.9576174112256584E-2</v>
      </c>
      <c r="G84" s="33"/>
      <c r="H84" s="41">
        <f>'HRQOL scores'!D$14</f>
        <v>0.74881165230499591</v>
      </c>
      <c r="I84" s="38">
        <f t="shared" si="8"/>
        <v>42131.5</v>
      </c>
      <c r="J84" s="38">
        <f t="shared" si="9"/>
        <v>31548.558129087935</v>
      </c>
      <c r="K84" s="41">
        <f>SUM(J84:J$119)/C84</f>
        <v>5.4551816744663943</v>
      </c>
    </row>
    <row r="85" spans="1:11" x14ac:dyDescent="0.2">
      <c r="A85" s="53">
        <v>80</v>
      </c>
      <c r="B85" s="74" t="s">
        <v>6</v>
      </c>
      <c r="C85" s="64">
        <v>40613</v>
      </c>
      <c r="D85" s="28">
        <f t="shared" si="6"/>
        <v>3095</v>
      </c>
      <c r="E85" s="41">
        <f>SUMPRODUCT(D85:D$119*$A85:$A$119)/C85+0.5-$A85</f>
        <v>7.2080145512499172</v>
      </c>
      <c r="F85" s="34">
        <f t="shared" si="7"/>
        <v>7.6207125797158548E-2</v>
      </c>
      <c r="G85" s="33"/>
      <c r="H85" s="41">
        <f>'HRQOL scores'!D$14</f>
        <v>0.74881165230499591</v>
      </c>
      <c r="I85" s="38">
        <f t="shared" si="8"/>
        <v>39065.5</v>
      </c>
      <c r="J85" s="38">
        <f t="shared" si="9"/>
        <v>29252.701603120819</v>
      </c>
      <c r="K85" s="41">
        <f>SUM(J85:J$119)/C85</f>
        <v>5.0863054184958063</v>
      </c>
    </row>
    <row r="86" spans="1:11" x14ac:dyDescent="0.2">
      <c r="A86" s="53">
        <v>81</v>
      </c>
      <c r="B86" s="25" t="s">
        <v>55</v>
      </c>
      <c r="C86" s="64">
        <v>37518</v>
      </c>
      <c r="D86" s="28">
        <f t="shared" si="6"/>
        <v>3144</v>
      </c>
      <c r="E86" s="41">
        <f>SUMPRODUCT(D86:D$119*$A86:$A$119)/C86+0.5-$A86</f>
        <v>6.7613837350048698</v>
      </c>
      <c r="F86" s="34">
        <f t="shared" si="7"/>
        <v>8.3799776107468416E-2</v>
      </c>
      <c r="G86" s="33"/>
      <c r="H86" s="41">
        <f>'HRQOL scores'!D$14</f>
        <v>0.74881165230499591</v>
      </c>
      <c r="I86" s="38">
        <f t="shared" si="8"/>
        <v>35946</v>
      </c>
      <c r="J86" s="38">
        <f t="shared" si="9"/>
        <v>26916.783653755381</v>
      </c>
      <c r="K86" s="41">
        <f>SUM(J86:J$119)/C86</f>
        <v>4.7261959688216155</v>
      </c>
    </row>
    <row r="87" spans="1:11" x14ac:dyDescent="0.2">
      <c r="A87" s="53">
        <v>82</v>
      </c>
      <c r="B87" s="25"/>
      <c r="C87" s="64">
        <v>34374</v>
      </c>
      <c r="D87" s="28">
        <f t="shared" si="6"/>
        <v>3183</v>
      </c>
      <c r="E87" s="41">
        <f>SUMPRODUCT(D87:D$119*$A87:$A$119)/C87+0.5-$A87</f>
        <v>6.3340779359374153</v>
      </c>
      <c r="F87" s="34">
        <f t="shared" si="7"/>
        <v>9.2599057427125153E-2</v>
      </c>
      <c r="G87" s="33"/>
      <c r="H87" s="41">
        <f>'HRQOL scores'!D$14</f>
        <v>0.74881165230499591</v>
      </c>
      <c r="I87" s="38">
        <f t="shared" si="8"/>
        <v>32782.5</v>
      </c>
      <c r="J87" s="38">
        <f t="shared" si="9"/>
        <v>24547.91799168853</v>
      </c>
      <c r="K87" s="41">
        <f>SUM(J87:J$119)/C87</f>
        <v>4.3754185344881016</v>
      </c>
    </row>
    <row r="88" spans="1:11" x14ac:dyDescent="0.2">
      <c r="A88" s="53">
        <v>83</v>
      </c>
      <c r="C88" s="64">
        <v>31191</v>
      </c>
      <c r="D88" s="28">
        <f t="shared" si="6"/>
        <v>3210</v>
      </c>
      <c r="E88" s="41">
        <f>SUMPRODUCT(D88:D$119*$A88:$A$119)/C88+0.5-$A88</f>
        <v>5.9294378176369094</v>
      </c>
      <c r="F88" s="34">
        <f t="shared" si="7"/>
        <v>0.10291430220255843</v>
      </c>
      <c r="G88" s="33"/>
      <c r="H88" s="41">
        <f>'HRQOL scores'!D$14</f>
        <v>0.74881165230499591</v>
      </c>
      <c r="I88" s="38">
        <f t="shared" si="8"/>
        <v>29586</v>
      </c>
      <c r="J88" s="38">
        <f t="shared" si="9"/>
        <v>22154.341545095609</v>
      </c>
      <c r="K88" s="41">
        <f>SUM(J88:J$119)/C88</f>
        <v>4.0349048992595788</v>
      </c>
    </row>
    <row r="89" spans="1:11" x14ac:dyDescent="0.2">
      <c r="A89" s="53">
        <v>84</v>
      </c>
      <c r="B89" s="7">
        <v>25924</v>
      </c>
      <c r="C89" s="64">
        <v>27981</v>
      </c>
      <c r="D89" s="28">
        <f t="shared" si="6"/>
        <v>3234.8039268631364</v>
      </c>
      <c r="E89" s="41">
        <f>SUMPRODUCT(D89:D$119*$A89:$A$119)/C89+0.5-$A89</f>
        <v>5.5523067427866266</v>
      </c>
      <c r="F89" s="34">
        <f t="shared" si="7"/>
        <v>0.11560715938898311</v>
      </c>
      <c r="G89" s="33"/>
      <c r="H89" s="41">
        <f>'HRQOL scores'!D$14</f>
        <v>0.74881165230499591</v>
      </c>
      <c r="I89" s="38">
        <f t="shared" si="8"/>
        <v>26363.59803656843</v>
      </c>
      <c r="J89" s="38">
        <f t="shared" si="9"/>
        <v>19741.369406467551</v>
      </c>
      <c r="K89" s="41">
        <f>SUM(J89:J$119)/C89</f>
        <v>3.7060282751763669</v>
      </c>
    </row>
    <row r="90" spans="1:11" ht="14.25" x14ac:dyDescent="0.2">
      <c r="A90" s="53">
        <v>85</v>
      </c>
      <c r="B90" s="7">
        <v>22927</v>
      </c>
      <c r="C90" s="23">
        <f t="shared" ref="C90:C119" si="10">C89*IF(B90=0,0,(B90/B89))</f>
        <v>24746.196073136864</v>
      </c>
      <c r="D90" s="28">
        <f t="shared" si="6"/>
        <v>3116.0757213392972</v>
      </c>
      <c r="E90" s="41">
        <f>SUMPRODUCT(D90:D$119*$A90:$A$119)/C90+0.5-$A90</f>
        <v>5.2127404370393293</v>
      </c>
      <c r="F90" s="34">
        <f t="shared" si="7"/>
        <v>0.12592140271295843</v>
      </c>
      <c r="G90" s="33"/>
      <c r="H90" s="41">
        <f>'HRQOL scores'!D$15</f>
        <v>0.65085223714922225</v>
      </c>
      <c r="I90" s="38">
        <f t="shared" si="8"/>
        <v>23188.158212467213</v>
      </c>
      <c r="J90" s="38">
        <f t="shared" si="9"/>
        <v>15092.064647954396</v>
      </c>
      <c r="K90" s="41">
        <f>IF(C90=0,0,SUM(J90:J$119)/C90)</f>
        <v>3.3927237751252428</v>
      </c>
    </row>
    <row r="91" spans="1:11" ht="14.25" x14ac:dyDescent="0.2">
      <c r="A91" s="53">
        <v>86</v>
      </c>
      <c r="B91" s="7">
        <v>20040</v>
      </c>
      <c r="C91" s="23">
        <f t="shared" si="10"/>
        <v>21630.120351797566</v>
      </c>
      <c r="D91" s="28">
        <f t="shared" si="6"/>
        <v>2961.7290541583097</v>
      </c>
      <c r="E91" s="41">
        <f>SUMPRODUCT(D91:D$119*$A91:$A$119)/C91+0.5-$A91</f>
        <v>4.8916666666666657</v>
      </c>
      <c r="F91" s="34">
        <f t="shared" si="7"/>
        <v>0.13692614770459083</v>
      </c>
      <c r="G91" s="33"/>
      <c r="H91" s="41">
        <f>'HRQOL scores'!D$15</f>
        <v>0.65085223714922225</v>
      </c>
      <c r="I91" s="38">
        <f t="shared" si="8"/>
        <v>20149.255824718413</v>
      </c>
      <c r="J91" s="38">
        <f t="shared" si="9"/>
        <v>13114.188230409976</v>
      </c>
      <c r="K91" s="41">
        <f>IF(C91=0,0,SUM(J91:J$119)/C91)</f>
        <v>3.1837521933882797</v>
      </c>
    </row>
    <row r="92" spans="1:11" ht="14.25" x14ac:dyDescent="0.2">
      <c r="A92" s="53">
        <v>87</v>
      </c>
      <c r="B92" s="7">
        <v>17296</v>
      </c>
      <c r="C92" s="23">
        <f t="shared" si="10"/>
        <v>18668.391297639257</v>
      </c>
      <c r="D92" s="28">
        <f t="shared" si="6"/>
        <v>2778.2400092578318</v>
      </c>
      <c r="E92" s="41">
        <f>SUMPRODUCT(D92:D$119*$A92:$A$119)/C92+0.5-$A92</f>
        <v>4.588401942645703</v>
      </c>
      <c r="F92" s="34">
        <f t="shared" si="7"/>
        <v>0.14882053654024055</v>
      </c>
      <c r="G92" s="33"/>
      <c r="H92" s="41">
        <f>'HRQOL scores'!D$15</f>
        <v>0.65085223714922225</v>
      </c>
      <c r="I92" s="38">
        <f t="shared" si="8"/>
        <v>17279.271293010341</v>
      </c>
      <c r="J92" s="38">
        <f t="shared" si="9"/>
        <v>11246.252377364115</v>
      </c>
      <c r="K92" s="41">
        <f>IF(C92=0,0,SUM(J92:J$119)/C92)</f>
        <v>2.9863716693107913</v>
      </c>
    </row>
    <row r="93" spans="1:11" ht="14.25" x14ac:dyDescent="0.2">
      <c r="A93" s="53">
        <v>88</v>
      </c>
      <c r="B93" s="7">
        <v>14722</v>
      </c>
      <c r="C93" s="23">
        <f t="shared" si="10"/>
        <v>15890.151288381425</v>
      </c>
      <c r="D93" s="28">
        <f t="shared" si="6"/>
        <v>2565.6085866378653</v>
      </c>
      <c r="E93" s="41">
        <f>SUMPRODUCT(D93:D$119*$A93:$A$119)/C93+0.5-$A93</f>
        <v>4.3032196712403277</v>
      </c>
      <c r="F93" s="34">
        <f t="shared" si="7"/>
        <v>0.16145904089118329</v>
      </c>
      <c r="G93" s="33"/>
      <c r="H93" s="41">
        <f>'HRQOL scores'!D$15</f>
        <v>0.65085223714922225</v>
      </c>
      <c r="I93" s="38">
        <f t="shared" si="8"/>
        <v>14607.346995062493</v>
      </c>
      <c r="J93" s="38">
        <f t="shared" si="9"/>
        <v>9507.2244705513931</v>
      </c>
      <c r="K93" s="41">
        <f>IF(C93=0,0,SUM(J93:J$119)/C93)</f>
        <v>2.8007601499713051</v>
      </c>
    </row>
    <row r="94" spans="1:11" ht="14.25" x14ac:dyDescent="0.2">
      <c r="A94" s="53">
        <v>89</v>
      </c>
      <c r="B94" s="7">
        <v>12345</v>
      </c>
      <c r="C94" s="23">
        <f t="shared" si="10"/>
        <v>13324.54270174356</v>
      </c>
      <c r="D94" s="28">
        <f t="shared" si="6"/>
        <v>2330.3108702360751</v>
      </c>
      <c r="E94" s="41">
        <f>SUMPRODUCT(D94:D$119*$A94:$A$119)/C94+0.5-$A94</f>
        <v>4.0355204536249403</v>
      </c>
      <c r="F94" s="34">
        <f t="shared" si="7"/>
        <v>0.17488861887403809</v>
      </c>
      <c r="G94" s="33"/>
      <c r="H94" s="41">
        <f>'HRQOL scores'!D$15</f>
        <v>0.65085223714922225</v>
      </c>
      <c r="I94" s="38">
        <f t="shared" si="8"/>
        <v>12159.387266625523</v>
      </c>
      <c r="J94" s="38">
        <f t="shared" si="9"/>
        <v>7913.9644048469881</v>
      </c>
      <c r="K94" s="41">
        <f>IF(C94=0,0,SUM(J94:J$119)/C94)</f>
        <v>2.6265275153032435</v>
      </c>
    </row>
    <row r="95" spans="1:11" ht="14.25" x14ac:dyDescent="0.2">
      <c r="A95" s="53">
        <v>90</v>
      </c>
      <c r="B95" s="7">
        <v>10186</v>
      </c>
      <c r="C95" s="23">
        <f t="shared" si="10"/>
        <v>10994.231831507484</v>
      </c>
      <c r="D95" s="28">
        <f t="shared" si="6"/>
        <v>2079.9022913130684</v>
      </c>
      <c r="E95" s="41">
        <f>SUMPRODUCT(D95:D$119*$A95:$A$119)/C95+0.5-$A95</f>
        <v>3.7849008442960894</v>
      </c>
      <c r="F95" s="34">
        <f t="shared" si="7"/>
        <v>0.18918122913803254</v>
      </c>
      <c r="G95" s="33"/>
      <c r="H95" s="41">
        <f>'HRQOL scores'!D$15</f>
        <v>0.65085223714922225</v>
      </c>
      <c r="I95" s="38">
        <f t="shared" si="8"/>
        <v>9954.2806858509502</v>
      </c>
      <c r="J95" s="38">
        <f t="shared" si="9"/>
        <v>6478.7658535973851</v>
      </c>
      <c r="K95" s="41">
        <f>IF(C95=0,0,SUM(J95:J$119)/C95)</f>
        <v>2.4634111818980919</v>
      </c>
    </row>
    <row r="96" spans="1:11" ht="14.25" x14ac:dyDescent="0.2">
      <c r="A96" s="53">
        <v>91</v>
      </c>
      <c r="B96" s="7">
        <v>8259</v>
      </c>
      <c r="C96" s="23">
        <f t="shared" si="10"/>
        <v>8914.329540194416</v>
      </c>
      <c r="D96" s="28">
        <f t="shared" si="6"/>
        <v>1819.7795864835671</v>
      </c>
      <c r="E96" s="41">
        <f>SUMPRODUCT(D96:D$119*$A96:$A$119)/C96+0.5-$A96</f>
        <v>3.551337934374601</v>
      </c>
      <c r="F96" s="34">
        <f t="shared" si="7"/>
        <v>0.20414093715946233</v>
      </c>
      <c r="G96" s="33"/>
      <c r="H96" s="41">
        <f>'HRQOL scores'!D$15</f>
        <v>0.65085223714922225</v>
      </c>
      <c r="I96" s="38">
        <f t="shared" si="8"/>
        <v>8004.439746952632</v>
      </c>
      <c r="J96" s="38">
        <f t="shared" si="9"/>
        <v>5209.7075164302751</v>
      </c>
      <c r="K96" s="41">
        <f>IF(C96=0,0,SUM(J96:J$119)/C96)</f>
        <v>2.3113962394606204</v>
      </c>
    </row>
    <row r="97" spans="1:11" ht="14.25" x14ac:dyDescent="0.2">
      <c r="A97" s="53">
        <v>92</v>
      </c>
      <c r="B97" s="7">
        <v>6573</v>
      </c>
      <c r="C97" s="23">
        <f t="shared" si="10"/>
        <v>7094.549953710849</v>
      </c>
      <c r="D97" s="28">
        <f t="shared" si="6"/>
        <v>1559.6568816540657</v>
      </c>
      <c r="E97" s="41">
        <f>SUMPRODUCT(D97:D$119*$A97:$A$119)/C97+0.5-$A97</f>
        <v>3.3340179522287769</v>
      </c>
      <c r="F97" s="34">
        <f t="shared" si="7"/>
        <v>0.21983873421573097</v>
      </c>
      <c r="G97" s="33"/>
      <c r="H97" s="41">
        <f>'HRQOL scores'!D$15</f>
        <v>0.65085223714922225</v>
      </c>
      <c r="I97" s="38">
        <f t="shared" si="8"/>
        <v>6314.7215128838161</v>
      </c>
      <c r="J97" s="38">
        <f t="shared" si="9"/>
        <v>4109.9506236347534</v>
      </c>
      <c r="K97" s="41">
        <f>IF(C97=0,0,SUM(J97:J$119)/C97)</f>
        <v>2.169953042903793</v>
      </c>
    </row>
    <row r="98" spans="1:11" ht="14.25" x14ac:dyDescent="0.2">
      <c r="A98" s="53">
        <v>93</v>
      </c>
      <c r="B98" s="7">
        <v>5128</v>
      </c>
      <c r="C98" s="23">
        <f t="shared" si="10"/>
        <v>5534.8930720567832</v>
      </c>
      <c r="D98" s="28">
        <f t="shared" si="6"/>
        <v>1308.1689554081167</v>
      </c>
      <c r="E98" s="41">
        <f>SUMPRODUCT(D98:D$119*$A98:$A$119)/C98+0.5-$A98</f>
        <v>3.1326053042121202</v>
      </c>
      <c r="F98" s="34">
        <f t="shared" si="7"/>
        <v>0.23634945397815918</v>
      </c>
      <c r="G98" s="33"/>
      <c r="H98" s="41">
        <f>'HRQOL scores'!D$15</f>
        <v>0.65085223714922225</v>
      </c>
      <c r="I98" s="38">
        <f t="shared" si="8"/>
        <v>4880.8085943527249</v>
      </c>
      <c r="J98" s="38">
        <f t="shared" si="9"/>
        <v>3176.6851927316216</v>
      </c>
      <c r="K98" s="41">
        <f>IF(C98=0,0,SUM(J98:J$119)/C98)</f>
        <v>2.0388631703520099</v>
      </c>
    </row>
    <row r="99" spans="1:11" ht="14.25" x14ac:dyDescent="0.2">
      <c r="A99" s="53">
        <v>94</v>
      </c>
      <c r="B99" s="7">
        <v>3916</v>
      </c>
      <c r="C99" s="23">
        <f t="shared" si="10"/>
        <v>4226.7241166486665</v>
      </c>
      <c r="D99" s="28">
        <f t="shared" si="6"/>
        <v>1071.7918916833823</v>
      </c>
      <c r="E99" s="41">
        <f>SUMPRODUCT(D99:D$119*$A99:$A$119)/C99+0.5-$A99</f>
        <v>2.9473953013278731</v>
      </c>
      <c r="F99" s="34">
        <f t="shared" si="7"/>
        <v>0.25357507660878442</v>
      </c>
      <c r="G99" s="33"/>
      <c r="H99" s="41">
        <f>'HRQOL scores'!D$15</f>
        <v>0.65085223714922225</v>
      </c>
      <c r="I99" s="38">
        <f t="shared" si="8"/>
        <v>3690.8281708069753</v>
      </c>
      <c r="J99" s="38">
        <f t="shared" si="9"/>
        <v>2402.1837719030918</v>
      </c>
      <c r="K99" s="41">
        <f>IF(C99=0,0,SUM(J99:J$119)/C99)</f>
        <v>1.9183188256323598</v>
      </c>
    </row>
    <row r="100" spans="1:11" ht="14.25" x14ac:dyDescent="0.2">
      <c r="A100" s="53">
        <v>95</v>
      </c>
      <c r="B100" s="7">
        <v>2923</v>
      </c>
      <c r="C100" s="23">
        <f t="shared" si="10"/>
        <v>3154.9322249652841</v>
      </c>
      <c r="D100" s="28">
        <f t="shared" si="6"/>
        <v>853.76373244869683</v>
      </c>
      <c r="E100" s="41">
        <f>SUMPRODUCT(D100:D$119*$A100:$A$119)/C100+0.5-$A100</f>
        <v>2.7788231269243795</v>
      </c>
      <c r="F100" s="34">
        <f t="shared" si="7"/>
        <v>0.27061238453643527</v>
      </c>
      <c r="G100" s="33"/>
      <c r="H100" s="41">
        <f>'HRQOL scores'!D$15</f>
        <v>0.65085223714922225</v>
      </c>
      <c r="I100" s="38">
        <f t="shared" si="8"/>
        <v>2728.0503587409357</v>
      </c>
      <c r="J100" s="38">
        <f t="shared" si="9"/>
        <v>1775.5576790422763</v>
      </c>
      <c r="K100" s="41">
        <f>IF(C100=0,0,SUM(J100:J$119)/C100)</f>
        <v>1.8086032488007378</v>
      </c>
    </row>
    <row r="101" spans="1:11" ht="14.25" x14ac:dyDescent="0.2">
      <c r="A101" s="53">
        <v>96</v>
      </c>
      <c r="B101" s="7">
        <v>2132</v>
      </c>
      <c r="C101" s="23">
        <f t="shared" si="10"/>
        <v>2301.1684925165873</v>
      </c>
      <c r="D101" s="28">
        <f t="shared" si="6"/>
        <v>662.71925628761005</v>
      </c>
      <c r="E101" s="41">
        <f>SUMPRODUCT(D101:D$119*$A101:$A$119)/C101+0.5-$A101</f>
        <v>2.6242964352720435</v>
      </c>
      <c r="F101" s="34">
        <f t="shared" si="7"/>
        <v>0.2879924953095685</v>
      </c>
      <c r="G101" s="33"/>
      <c r="H101" s="41">
        <f>'HRQOL scores'!D$15</f>
        <v>0.65085223714922225</v>
      </c>
      <c r="I101" s="38">
        <f t="shared" ref="I101:I119" si="11">(D101*0.5+C102)</f>
        <v>1969.8088643727824</v>
      </c>
      <c r="J101" s="38">
        <f t="shared" ref="J101:J119" si="12">I101*H101</f>
        <v>1282.0545061333944</v>
      </c>
      <c r="K101" s="41">
        <f>IF(C101=0,0,SUM(J101:J$119)/C101)</f>
        <v>1.7080292058395397</v>
      </c>
    </row>
    <row r="102" spans="1:11" ht="14.25" x14ac:dyDescent="0.2">
      <c r="A102" s="53">
        <v>97</v>
      </c>
      <c r="B102" s="7">
        <v>1518</v>
      </c>
      <c r="C102" s="23">
        <f t="shared" si="10"/>
        <v>1638.4492362289773</v>
      </c>
      <c r="D102" s="28">
        <f t="shared" si="6"/>
        <v>499.73781052306754</v>
      </c>
      <c r="E102" s="41">
        <f>SUMPRODUCT(D102:D$119*$A102:$A$119)/C102+0.5-$A102</f>
        <v>2.4835309617918142</v>
      </c>
      <c r="F102" s="34">
        <f t="shared" si="7"/>
        <v>0.30500658761528326</v>
      </c>
      <c r="G102" s="33"/>
      <c r="H102" s="41">
        <f>'HRQOL scores'!D$15</f>
        <v>0.65085223714922225</v>
      </c>
      <c r="I102" s="38">
        <f t="shared" si="11"/>
        <v>1388.5803309674434</v>
      </c>
      <c r="J102" s="38">
        <f t="shared" si="12"/>
        <v>903.76061487156801</v>
      </c>
      <c r="K102" s="41">
        <f>IF(C102=0,0,SUM(J102:J$119)/C102)</f>
        <v>1.6164116825115733</v>
      </c>
    </row>
    <row r="103" spans="1:11" ht="14.25" x14ac:dyDescent="0.2">
      <c r="A103" s="53">
        <v>98</v>
      </c>
      <c r="B103" s="7">
        <v>1055</v>
      </c>
      <c r="C103" s="23">
        <f t="shared" si="10"/>
        <v>1138.7114257059097</v>
      </c>
      <c r="D103" s="28">
        <f t="shared" si="6"/>
        <v>365.89874247801265</v>
      </c>
      <c r="E103" s="41">
        <f>SUMPRODUCT(D103:D$119*$A103:$A$119)/C103+0.5-$A103</f>
        <v>2.3540284360189645</v>
      </c>
      <c r="F103" s="34">
        <f t="shared" si="7"/>
        <v>0.32132701421800941</v>
      </c>
      <c r="G103" s="33"/>
      <c r="H103" s="41">
        <f>'HRQOL scores'!D$15</f>
        <v>0.65085223714922225</v>
      </c>
      <c r="I103" s="38">
        <f t="shared" si="11"/>
        <v>955.76205446690346</v>
      </c>
      <c r="J103" s="38">
        <f t="shared" si="12"/>
        <v>622.05987133212091</v>
      </c>
      <c r="K103" s="41">
        <f>IF(C103=0,0,SUM(J103:J$119)/C103)</f>
        <v>1.5321246738958234</v>
      </c>
    </row>
    <row r="104" spans="1:11" ht="14.25" x14ac:dyDescent="0.2">
      <c r="A104" s="53">
        <v>99</v>
      </c>
      <c r="B104" s="7">
        <v>716</v>
      </c>
      <c r="C104" s="23">
        <f t="shared" si="10"/>
        <v>772.81268322789708</v>
      </c>
      <c r="D104" s="28">
        <f t="shared" si="6"/>
        <v>261.20205215244567</v>
      </c>
      <c r="E104" s="41">
        <f>SUMPRODUCT(D104:D$119*$A104:$A$119)/C104+0.5-$A104</f>
        <v>2.2318435754190205</v>
      </c>
      <c r="F104" s="34">
        <f t="shared" si="7"/>
        <v>0.33798882681564246</v>
      </c>
      <c r="G104" s="33"/>
      <c r="H104" s="41">
        <f>'HRQOL scores'!D$15</f>
        <v>0.65085223714922225</v>
      </c>
      <c r="I104" s="38">
        <f t="shared" si="11"/>
        <v>642.21165715167422</v>
      </c>
      <c r="J104" s="38">
        <f t="shared" si="12"/>
        <v>417.98489378047645</v>
      </c>
      <c r="K104" s="41">
        <f>IF(C104=0,0,SUM(J104:J$119)/C104)</f>
        <v>1.4526003840285717</v>
      </c>
    </row>
    <row r="105" spans="1:11" ht="14.25" x14ac:dyDescent="0.2">
      <c r="A105" s="53">
        <v>100</v>
      </c>
      <c r="B105" s="7">
        <v>474</v>
      </c>
      <c r="C105" s="23">
        <f t="shared" si="10"/>
        <v>511.61063107545141</v>
      </c>
      <c r="D105" s="28">
        <f t="shared" si="6"/>
        <v>181.33035025459037</v>
      </c>
      <c r="E105" s="41">
        <f>SUMPRODUCT(D105:D$119*$A105:$A$119)/C105+0.5-$A105</f>
        <v>2.116033755274259</v>
      </c>
      <c r="F105" s="34">
        <f t="shared" si="7"/>
        <v>0.35443037974683544</v>
      </c>
      <c r="G105" s="33"/>
      <c r="H105" s="41">
        <f>'HRQOL scores'!D$15</f>
        <v>0.65085223714922225</v>
      </c>
      <c r="I105" s="38">
        <f t="shared" si="11"/>
        <v>420.94545594815622</v>
      </c>
      <c r="J105" s="38">
        <f t="shared" si="12"/>
        <v>273.97329172165684</v>
      </c>
      <c r="K105" s="41">
        <f>IF(C105=0,0,SUM(J105:J$119)/C105)</f>
        <v>1.3772253035035229</v>
      </c>
    </row>
    <row r="106" spans="1:11" ht="14.25" x14ac:dyDescent="0.2">
      <c r="A106" s="53">
        <v>101</v>
      </c>
      <c r="B106" s="7">
        <v>306</v>
      </c>
      <c r="C106" s="23">
        <f t="shared" si="10"/>
        <v>330.28028082086104</v>
      </c>
      <c r="D106" s="28">
        <f t="shared" si="6"/>
        <v>123.04559481561489</v>
      </c>
      <c r="E106" s="41">
        <f>SUMPRODUCT(D106:D$119*$A106:$A$119)/C106+0.5-$A106</f>
        <v>2.0032679738561825</v>
      </c>
      <c r="F106" s="34">
        <f t="shared" si="7"/>
        <v>0.37254901960784315</v>
      </c>
      <c r="G106" s="33"/>
      <c r="H106" s="41">
        <f>'HRQOL scores'!D$15</f>
        <v>0.65085223714922225</v>
      </c>
      <c r="I106" s="38">
        <f t="shared" si="11"/>
        <v>268.75748341305359</v>
      </c>
      <c r="J106" s="38">
        <f t="shared" si="12"/>
        <v>174.92140932998092</v>
      </c>
      <c r="K106" s="41">
        <f>IF(C106=0,0,SUM(J106:J$119)/C106)</f>
        <v>1.3038314423937032</v>
      </c>
    </row>
    <row r="107" spans="1:11" ht="14.25" x14ac:dyDescent="0.2">
      <c r="A107" s="53">
        <v>102</v>
      </c>
      <c r="B107" s="7">
        <v>192</v>
      </c>
      <c r="C107" s="23">
        <f t="shared" si="10"/>
        <v>207.23468600524615</v>
      </c>
      <c r="D107" s="28">
        <f t="shared" si="6"/>
        <v>80.951049220799277</v>
      </c>
      <c r="E107" s="41">
        <f>SUMPRODUCT(D107:D$119*$A107:$A$119)/C107+0.5-$A107</f>
        <v>1.8958333333333428</v>
      </c>
      <c r="F107" s="34">
        <f t="shared" si="7"/>
        <v>0.390625</v>
      </c>
      <c r="G107" s="33"/>
      <c r="H107" s="41">
        <f>'HRQOL scores'!D$15</f>
        <v>0.65085223714922225</v>
      </c>
      <c r="I107" s="38">
        <f t="shared" si="11"/>
        <v>166.7591613948465</v>
      </c>
      <c r="J107" s="38">
        <f t="shared" si="12"/>
        <v>108.53557325896406</v>
      </c>
      <c r="K107" s="41">
        <f>IF(C107=0,0,SUM(J107:J$119)/C107)</f>
        <v>1.2339073662620672</v>
      </c>
    </row>
    <row r="108" spans="1:11" ht="14.25" x14ac:dyDescent="0.2">
      <c r="A108" s="53">
        <v>103</v>
      </c>
      <c r="B108" s="7">
        <v>117</v>
      </c>
      <c r="C108" s="23">
        <f t="shared" si="10"/>
        <v>126.28363678444687</v>
      </c>
      <c r="D108" s="28">
        <f t="shared" si="6"/>
        <v>51.808671501311537</v>
      </c>
      <c r="E108" s="41">
        <f>SUMPRODUCT(D108:D$119*$A108:$A$119)/C108+0.5-$A108</f>
        <v>1.7905982905983109</v>
      </c>
      <c r="F108" s="34">
        <f t="shared" si="7"/>
        <v>0.41025641025641024</v>
      </c>
      <c r="G108" s="33"/>
      <c r="H108" s="41">
        <f>'HRQOL scores'!D$15</f>
        <v>0.65085223714922225</v>
      </c>
      <c r="I108" s="38">
        <f t="shared" si="11"/>
        <v>100.37930103379111</v>
      </c>
      <c r="J108" s="38">
        <f t="shared" si="12"/>
        <v>65.332092641318184</v>
      </c>
      <c r="K108" s="41">
        <f>IF(C108=0,0,SUM(J108:J$119)/C108)</f>
        <v>1.1654149032714707</v>
      </c>
    </row>
    <row r="109" spans="1:11" ht="14.25" x14ac:dyDescent="0.2">
      <c r="A109" s="53">
        <v>104</v>
      </c>
      <c r="B109" s="7">
        <v>69</v>
      </c>
      <c r="C109" s="23">
        <f t="shared" si="10"/>
        <v>74.474965283135333</v>
      </c>
      <c r="D109" s="28">
        <f t="shared" si="6"/>
        <v>32.380419688319712</v>
      </c>
      <c r="E109" s="41">
        <f>SUMPRODUCT(D109:D$119*$A109:$A$119)/C109+0.5-$A109</f>
        <v>1.6884057971014528</v>
      </c>
      <c r="F109" s="34">
        <f t="shared" si="7"/>
        <v>0.43478260869565222</v>
      </c>
      <c r="G109" s="33"/>
      <c r="H109" s="41">
        <f>'HRQOL scores'!D$15</f>
        <v>0.65085223714922225</v>
      </c>
      <c r="I109" s="38">
        <f t="shared" si="11"/>
        <v>58.284755438975481</v>
      </c>
      <c r="J109" s="38">
        <f t="shared" si="12"/>
        <v>37.934763469152493</v>
      </c>
      <c r="K109" s="41">
        <f>IF(C109=0,0,SUM(J109:J$119)/C109)</f>
        <v>1.0989026902591941</v>
      </c>
    </row>
    <row r="110" spans="1:11" ht="14.25" x14ac:dyDescent="0.2">
      <c r="A110" s="53">
        <v>105</v>
      </c>
      <c r="B110" s="7">
        <v>39</v>
      </c>
      <c r="C110" s="23">
        <f t="shared" si="10"/>
        <v>42.094545594815621</v>
      </c>
      <c r="D110" s="28">
        <f t="shared" si="6"/>
        <v>19.428251812991824</v>
      </c>
      <c r="E110" s="41">
        <f>SUMPRODUCT(D110:D$119*$A110:$A$119)/C110+0.5-$A110</f>
        <v>1.6025641025641022</v>
      </c>
      <c r="F110" s="34">
        <f t="shared" si="7"/>
        <v>0.46153846153846151</v>
      </c>
      <c r="G110" s="33"/>
      <c r="H110" s="41">
        <f>'HRQOL scores'!D$15</f>
        <v>0.65085223714922225</v>
      </c>
      <c r="I110" s="38">
        <f t="shared" si="11"/>
        <v>32.380419688319705</v>
      </c>
      <c r="J110" s="38">
        <f t="shared" si="12"/>
        <v>21.074868593973601</v>
      </c>
      <c r="K110" s="41">
        <f>IF(C110=0,0,SUM(J110:J$119)/C110)</f>
        <v>1.0430324313288819</v>
      </c>
    </row>
    <row r="111" spans="1:11" ht="14.25" x14ac:dyDescent="0.2">
      <c r="A111" s="53">
        <v>106</v>
      </c>
      <c r="B111" s="7">
        <v>21</v>
      </c>
      <c r="C111" s="23">
        <f t="shared" si="10"/>
        <v>22.666293781823796</v>
      </c>
      <c r="D111" s="28">
        <f t="shared" si="6"/>
        <v>10.793473229439902</v>
      </c>
      <c r="E111" s="41">
        <f>SUMPRODUCT(D111:D$119*$A111:$A$119)/C111+0.5-$A111</f>
        <v>1.547619047619051</v>
      </c>
      <c r="F111" s="34">
        <f t="shared" si="7"/>
        <v>0.47619047619047616</v>
      </c>
      <c r="G111" s="33"/>
      <c r="H111" s="41">
        <f>'HRQOL scores'!D$15</f>
        <v>0.65085223714922225</v>
      </c>
      <c r="I111" s="38">
        <f t="shared" si="11"/>
        <v>17.269557167103844</v>
      </c>
      <c r="J111" s="38">
        <f t="shared" si="12"/>
        <v>11.239929916785922</v>
      </c>
      <c r="K111" s="41">
        <f>IF(C111=0,0,SUM(J111:J$119)/C111)</f>
        <v>1.0072713193976057</v>
      </c>
    </row>
    <row r="112" spans="1:11" ht="14.25" x14ac:dyDescent="0.2">
      <c r="A112" s="53">
        <v>107</v>
      </c>
      <c r="B112" s="7">
        <v>11</v>
      </c>
      <c r="C112" s="23">
        <f t="shared" si="10"/>
        <v>11.872820552383894</v>
      </c>
      <c r="D112" s="28">
        <f t="shared" si="6"/>
        <v>5.396736614719952</v>
      </c>
      <c r="E112" s="41">
        <f>SUMPRODUCT(D112:D$119*$A112:$A$119)/C112+0.5-$A112</f>
        <v>1.5000000000000142</v>
      </c>
      <c r="F112" s="34">
        <f t="shared" si="7"/>
        <v>0.45454545454545459</v>
      </c>
      <c r="G112" s="33"/>
      <c r="H112" s="41">
        <f>'HRQOL scores'!D$15</f>
        <v>0.65085223714922225</v>
      </c>
      <c r="I112" s="38">
        <f t="shared" si="11"/>
        <v>9.1744522450239181</v>
      </c>
      <c r="J112" s="38">
        <f t="shared" si="12"/>
        <v>5.9712127682925216</v>
      </c>
      <c r="K112" s="41">
        <f>IF(C112=0,0,SUM(J112:J$119)/C112)</f>
        <v>0.97627835572383326</v>
      </c>
    </row>
    <row r="113" spans="1:11" ht="14.25" x14ac:dyDescent="0.2">
      <c r="A113" s="53">
        <v>108</v>
      </c>
      <c r="B113" s="7">
        <v>6</v>
      </c>
      <c r="C113" s="23">
        <f t="shared" si="10"/>
        <v>6.4760839376639421</v>
      </c>
      <c r="D113" s="28">
        <f t="shared" si="6"/>
        <v>3.238041968831971</v>
      </c>
      <c r="E113" s="41">
        <f>SUMPRODUCT(D113:D$119*$A113:$A$119)/C113+0.5-$A113</f>
        <v>1.3333333333333286</v>
      </c>
      <c r="F113" s="34">
        <f t="shared" si="7"/>
        <v>0.5</v>
      </c>
      <c r="G113" s="33"/>
      <c r="H113" s="41">
        <f>'HRQOL scores'!D$15</f>
        <v>0.65085223714922225</v>
      </c>
      <c r="I113" s="38">
        <f t="shared" si="11"/>
        <v>4.8570629532479561</v>
      </c>
      <c r="J113" s="38">
        <f t="shared" si="12"/>
        <v>3.1612302890960406</v>
      </c>
      <c r="K113" s="41">
        <f>IF(C113=0,0,SUM(J113:J$119)/C113)</f>
        <v>0.86780298286562962</v>
      </c>
    </row>
    <row r="114" spans="1:11" ht="14.25" x14ac:dyDescent="0.2">
      <c r="A114" s="53">
        <v>109</v>
      </c>
      <c r="B114" s="7">
        <v>3</v>
      </c>
      <c r="C114" s="23">
        <f t="shared" si="10"/>
        <v>3.238041968831971</v>
      </c>
      <c r="D114" s="28">
        <f t="shared" si="6"/>
        <v>2.158694645887981</v>
      </c>
      <c r="E114" s="41">
        <f>SUMPRODUCT(D114:D$119*$A114:$A$119)/C114+0.5-$A114</f>
        <v>1.1666666666666856</v>
      </c>
      <c r="F114" s="34">
        <f t="shared" si="7"/>
        <v>0.66666666666666674</v>
      </c>
      <c r="G114" s="33"/>
      <c r="H114" s="41">
        <f>'HRQOL scores'!D$15</f>
        <v>0.65085223714922225</v>
      </c>
      <c r="I114" s="38">
        <f t="shared" si="11"/>
        <v>2.158694645887981</v>
      </c>
      <c r="J114" s="38">
        <f t="shared" si="12"/>
        <v>1.4049912395982405</v>
      </c>
      <c r="K114" s="41">
        <f>IF(C114=0,0,SUM(J114:J$119)/C114)</f>
        <v>0.75932761000742599</v>
      </c>
    </row>
    <row r="115" spans="1:11" ht="14.25" x14ac:dyDescent="0.2">
      <c r="A115" s="53">
        <v>110</v>
      </c>
      <c r="B115" s="7">
        <v>1</v>
      </c>
      <c r="C115" s="23">
        <f t="shared" si="10"/>
        <v>1.0793473229439903</v>
      </c>
      <c r="D115" s="28">
        <f t="shared" si="6"/>
        <v>0</v>
      </c>
      <c r="E115" s="41">
        <f>SUMPRODUCT(D115:D$119*$A115:$A$119)/C115+0.5-$A115</f>
        <v>1.5</v>
      </c>
      <c r="F115" s="34">
        <f t="shared" si="7"/>
        <v>0</v>
      </c>
      <c r="G115" s="33"/>
      <c r="H115" s="41">
        <f>'HRQOL scores'!D$15</f>
        <v>0.65085223714922225</v>
      </c>
      <c r="I115" s="38">
        <f t="shared" si="11"/>
        <v>1.0793473229439903</v>
      </c>
      <c r="J115" s="38">
        <f t="shared" si="12"/>
        <v>0.70249561979912012</v>
      </c>
      <c r="K115" s="41">
        <f>IF(C115=0,0,SUM(J115:J$119)/C115)</f>
        <v>0.97627835572383326</v>
      </c>
    </row>
    <row r="116" spans="1:11" ht="14.25" x14ac:dyDescent="0.2">
      <c r="A116" s="53">
        <v>111</v>
      </c>
      <c r="B116" s="7">
        <v>1</v>
      </c>
      <c r="C116" s="23">
        <f t="shared" si="10"/>
        <v>1.0793473229439903</v>
      </c>
      <c r="D116" s="28">
        <f t="shared" si="6"/>
        <v>1.0793473229439903</v>
      </c>
      <c r="E116" s="41">
        <f>SUMPRODUCT(D116:D$119*$A116:$A$119)/C116+0.5-$A116</f>
        <v>0.5</v>
      </c>
      <c r="F116" s="34">
        <f t="shared" si="7"/>
        <v>1</v>
      </c>
      <c r="G116" s="33"/>
      <c r="H116" s="41">
        <f>'HRQOL scores'!D$15</f>
        <v>0.65085223714922225</v>
      </c>
      <c r="I116" s="38">
        <f t="shared" si="11"/>
        <v>0.53967366147199514</v>
      </c>
      <c r="J116" s="38">
        <f t="shared" si="12"/>
        <v>0.35124780989956006</v>
      </c>
      <c r="K116" s="41">
        <f>IF(C116=0,0,SUM(J116:J$119)/C116)</f>
        <v>0.32542611857461112</v>
      </c>
    </row>
    <row r="117" spans="1:11" ht="14.25" x14ac:dyDescent="0.2">
      <c r="A117" s="53">
        <v>112</v>
      </c>
      <c r="B117" s="7">
        <v>0</v>
      </c>
      <c r="C117" s="23">
        <f t="shared" si="10"/>
        <v>0</v>
      </c>
      <c r="D117" s="28">
        <f t="shared" si="6"/>
        <v>0</v>
      </c>
      <c r="E117" s="41">
        <f>IF(C117=0,0,SUMPRODUCT(D117:D$119*$A117:$A$119)/C117+0.5-$A117)</f>
        <v>0</v>
      </c>
      <c r="F117" s="34">
        <f>IF(D117=0,0,D117/C117)</f>
        <v>0</v>
      </c>
      <c r="G117" s="33"/>
      <c r="H117" s="41">
        <f>'HRQOL scores'!D$15</f>
        <v>0.65085223714922225</v>
      </c>
      <c r="I117" s="38">
        <f t="shared" si="11"/>
        <v>0</v>
      </c>
      <c r="J117" s="38">
        <f t="shared" si="12"/>
        <v>0</v>
      </c>
      <c r="K117" s="41">
        <f>IF(C117=0,0,SUM(J117:J$119)/C117)</f>
        <v>0</v>
      </c>
    </row>
    <row r="118" spans="1:11" ht="14.25" x14ac:dyDescent="0.2">
      <c r="A118" s="53">
        <v>113</v>
      </c>
      <c r="B118" s="7">
        <v>0</v>
      </c>
      <c r="C118" s="23">
        <f t="shared" si="10"/>
        <v>0</v>
      </c>
      <c r="D118" s="28">
        <f t="shared" si="6"/>
        <v>0</v>
      </c>
      <c r="E118" s="41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scores'!D$15</f>
        <v>0.65085223714922225</v>
      </c>
      <c r="I118" s="38">
        <f t="shared" si="11"/>
        <v>0</v>
      </c>
      <c r="J118" s="38">
        <f t="shared" si="12"/>
        <v>0</v>
      </c>
      <c r="K118" s="41">
        <f>IF(C118=0,0,SUM(J118:J$119)/C118)</f>
        <v>0</v>
      </c>
    </row>
    <row r="119" spans="1:11" ht="14.25" x14ac:dyDescent="0.2">
      <c r="A119" s="53">
        <v>114</v>
      </c>
      <c r="B119" s="7">
        <v>0</v>
      </c>
      <c r="C119" s="23">
        <f t="shared" si="10"/>
        <v>0</v>
      </c>
      <c r="D119" s="28">
        <f t="shared" si="6"/>
        <v>0</v>
      </c>
      <c r="E119" s="41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scores'!D$15</f>
        <v>0.65085223714922225</v>
      </c>
      <c r="I119" s="38">
        <f t="shared" si="11"/>
        <v>0</v>
      </c>
      <c r="J119" s="38">
        <f t="shared" si="12"/>
        <v>0</v>
      </c>
      <c r="K119" s="41">
        <f>IF(C119=0,0,SUM(J119:J$119)/C119)</f>
        <v>0</v>
      </c>
    </row>
    <row r="121" spans="1:11" x14ac:dyDescent="0.2">
      <c r="E121" s="32"/>
    </row>
    <row r="123" spans="1:11" x14ac:dyDescent="0.2">
      <c r="B123" s="58"/>
    </row>
    <row r="124" spans="1:11" x14ac:dyDescent="0.2">
      <c r="A124" s="57"/>
      <c r="B124" s="58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4"/>
  <sheetViews>
    <sheetView workbookViewId="0">
      <pane xSplit="5" topLeftCell="G1" activePane="topRight" state="frozen"/>
      <selection activeCell="C104" sqref="C104"/>
      <selection pane="topRight"/>
    </sheetView>
  </sheetViews>
  <sheetFormatPr defaultColWidth="8.85546875" defaultRowHeight="12.75" x14ac:dyDescent="0.2"/>
  <cols>
    <col min="1" max="1" width="9.140625" style="49" customWidth="1"/>
    <col min="2" max="2" width="7.7109375" style="49" customWidth="1"/>
    <col min="3" max="3" width="9.85546875" style="49" customWidth="1"/>
    <col min="4" max="5" width="9.140625" style="49" customWidth="1"/>
    <col min="6" max="6" width="9.140625" style="8" customWidth="1"/>
    <col min="7" max="7" width="5.85546875" style="49" customWidth="1"/>
    <col min="8" max="8" width="11.85546875" style="49" customWidth="1"/>
    <col min="9" max="9" width="8.85546875" style="49"/>
    <col min="10" max="10" width="9.140625" style="49" customWidth="1"/>
    <col min="11" max="11" width="13.28515625" style="68" customWidth="1"/>
    <col min="12" max="45" width="8.42578125" style="49" customWidth="1"/>
    <col min="46" max="47" width="12.140625" style="49" customWidth="1"/>
    <col min="48" max="48" width="9.140625" style="49" customWidth="1"/>
    <col min="49" max="49" width="10" style="49" customWidth="1"/>
    <col min="50" max="50" width="8.42578125" style="49" customWidth="1"/>
    <col min="51" max="52" width="12.140625" style="49" customWidth="1"/>
    <col min="53" max="53" width="9.140625" style="49" customWidth="1"/>
    <col min="54" max="54" width="10" style="49" customWidth="1"/>
    <col min="55" max="55" width="8.42578125" style="49" customWidth="1"/>
    <col min="56" max="57" width="12.140625" style="49" customWidth="1"/>
    <col min="58" max="58" width="9.140625" style="49" customWidth="1"/>
    <col min="59" max="59" width="10" style="49" customWidth="1"/>
    <col min="60" max="60" width="8.42578125" style="49" customWidth="1"/>
    <col min="61" max="62" width="12.140625" style="49" customWidth="1"/>
    <col min="63" max="63" width="9.140625" style="49" customWidth="1"/>
    <col min="64" max="64" width="10" style="49" customWidth="1"/>
    <col min="65" max="65" width="8.42578125" style="49" customWidth="1"/>
    <col min="66" max="67" width="12.140625" style="49" customWidth="1"/>
    <col min="68" max="68" width="9.140625" style="49" customWidth="1"/>
    <col min="69" max="69" width="10" style="49" customWidth="1"/>
    <col min="70" max="70" width="8.42578125" style="49" customWidth="1"/>
    <col min="71" max="72" width="12.140625" style="49" customWidth="1"/>
    <col min="73" max="73" width="9.140625" style="49" customWidth="1"/>
    <col min="74" max="74" width="10" style="49" customWidth="1"/>
    <col min="75" max="75" width="8.42578125" style="49" customWidth="1"/>
    <col min="76" max="77" width="12.140625" style="49" customWidth="1"/>
    <col min="78" max="78" width="9.140625" style="49" customWidth="1"/>
    <col min="79" max="79" width="10" style="49" customWidth="1"/>
    <col min="80" max="80" width="8.42578125" style="49" customWidth="1"/>
    <col min="81" max="82" width="12.140625" style="49" customWidth="1"/>
    <col min="83" max="83" width="9.140625" style="49" customWidth="1"/>
    <col min="84" max="84" width="10" style="49" customWidth="1"/>
    <col min="85" max="85" width="8.42578125" style="49" customWidth="1"/>
    <col min="86" max="87" width="12.140625" style="49" customWidth="1"/>
    <col min="88" max="88" width="9.140625" style="49" customWidth="1"/>
    <col min="89" max="89" width="10" style="49" customWidth="1"/>
    <col min="90" max="90" width="8.42578125" style="49" customWidth="1"/>
    <col min="91" max="92" width="12.140625" style="49" customWidth="1"/>
    <col min="93" max="93" width="9.140625" style="49" customWidth="1"/>
    <col min="94" max="94" width="10" style="49" customWidth="1"/>
    <col min="95" max="95" width="8.42578125" style="49" customWidth="1"/>
    <col min="96" max="97" width="12.140625" style="49" customWidth="1"/>
    <col min="98" max="98" width="9.140625" style="49" customWidth="1"/>
    <col min="99" max="99" width="10" style="49" customWidth="1"/>
    <col min="100" max="100" width="8.42578125" style="49" customWidth="1"/>
    <col min="101" max="102" width="12.140625" style="49" customWidth="1"/>
    <col min="103" max="103" width="9.140625" style="49" customWidth="1"/>
    <col min="104" max="104" width="10" style="49" customWidth="1"/>
    <col min="105" max="109" width="8.42578125" style="49" customWidth="1"/>
    <col min="110" max="110" width="8.85546875" style="49"/>
    <col min="111" max="114" width="8.42578125" style="49" customWidth="1"/>
    <col min="115" max="115" width="9.140625" style="49" customWidth="1"/>
    <col min="116" max="116" width="6.7109375" style="49" customWidth="1"/>
    <col min="117" max="120" width="9.140625" style="49" customWidth="1"/>
    <col min="121" max="121" width="8.85546875" style="49"/>
    <col min="122" max="122" width="12.140625" style="49" customWidth="1"/>
    <col min="123" max="123" width="2.7109375" style="49" customWidth="1"/>
    <col min="124" max="124" width="9.140625" style="49" customWidth="1"/>
    <col min="125" max="125" width="6.7109375" style="49" customWidth="1"/>
    <col min="126" max="129" width="9.140625" style="49" customWidth="1"/>
    <col min="130" max="130" width="10" style="49" customWidth="1"/>
    <col min="131" max="131" width="12.140625" style="49" customWidth="1"/>
    <col min="132" max="132" width="8.85546875" style="49"/>
    <col min="133" max="133" width="9.140625" style="49" customWidth="1"/>
    <col min="134" max="134" width="6.7109375" style="49" customWidth="1"/>
    <col min="135" max="138" width="9.140625" style="49" customWidth="1"/>
    <col min="139" max="139" width="8.85546875" style="49"/>
    <col min="140" max="140" width="12.140625" style="49" customWidth="1"/>
    <col min="141" max="141" width="2.7109375" style="49" customWidth="1"/>
    <col min="142" max="142" width="9.140625" style="49" customWidth="1"/>
    <col min="143" max="143" width="6.7109375" style="49" customWidth="1"/>
    <col min="144" max="147" width="9.140625" style="49" customWidth="1"/>
    <col min="148" max="148" width="10" style="49" customWidth="1"/>
    <col min="149" max="149" width="12.140625" style="49" customWidth="1"/>
    <col min="150" max="150" width="8.85546875" style="49"/>
    <col min="151" max="151" width="9.140625" style="49" customWidth="1"/>
    <col min="152" max="152" width="6.7109375" style="49" customWidth="1"/>
    <col min="153" max="156" width="9.140625" style="49" customWidth="1"/>
    <col min="157" max="157" width="8.85546875" style="49"/>
    <col min="158" max="158" width="12.140625" style="49" customWidth="1"/>
    <col min="159" max="159" width="2.7109375" style="49" customWidth="1"/>
    <col min="160" max="160" width="9.140625" style="49" customWidth="1"/>
    <col min="161" max="161" width="6.7109375" style="49" customWidth="1"/>
    <col min="162" max="165" width="9.140625" style="49" customWidth="1"/>
    <col min="166" max="166" width="10" style="49" customWidth="1"/>
    <col min="167" max="167" width="12.140625" style="49" customWidth="1"/>
    <col min="168" max="16384" width="8.85546875" style="49"/>
  </cols>
  <sheetData>
    <row r="1" spans="1:11" x14ac:dyDescent="0.2">
      <c r="A1" s="67" t="s">
        <v>33</v>
      </c>
      <c r="B1"/>
    </row>
    <row r="2" spans="1:11" s="67" customFormat="1" x14ac:dyDescent="0.2"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49" t="s">
        <v>16</v>
      </c>
      <c r="J3" s="35"/>
      <c r="K3" s="68" t="s">
        <v>29</v>
      </c>
    </row>
    <row r="4" spans="1:11" x14ac:dyDescent="0.2">
      <c r="A4" s="48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48">
        <v>0</v>
      </c>
      <c r="C5" s="22">
        <v>100000</v>
      </c>
      <c r="D5" s="28">
        <f t="shared" ref="D5:D68" si="0">C5-C6</f>
        <v>623.61999999999534</v>
      </c>
      <c r="E5" s="41">
        <f>SUMPRODUCT(D5:D$119*$A5:$A$119)/C5+0.5-$A5</f>
        <v>74.707208781416441</v>
      </c>
      <c r="F5" s="34">
        <f t="shared" ref="F5:F68" si="1">D5/C5</f>
        <v>6.2361999999999531E-3</v>
      </c>
      <c r="G5" s="51"/>
      <c r="H5" s="41">
        <f>'HRQOL scores'!E$6</f>
        <v>0.91218536044992404</v>
      </c>
      <c r="I5" s="38">
        <f t="shared" ref="I5:I36" si="2">(D5*0.5+C6)</f>
        <v>99688.19</v>
      </c>
      <c r="J5" s="38">
        <f t="shared" ref="J5:J36" si="3">I5*H5</f>
        <v>90934.107527750515</v>
      </c>
      <c r="K5" s="41">
        <f>SUM(J5:J$119)/C5</f>
        <v>62.719964419050235</v>
      </c>
    </row>
    <row r="6" spans="1:11" x14ac:dyDescent="0.2">
      <c r="A6" s="48">
        <v>1</v>
      </c>
      <c r="C6" s="22">
        <v>99376.38</v>
      </c>
      <c r="D6" s="28">
        <f t="shared" si="0"/>
        <v>50.330000000001746</v>
      </c>
      <c r="E6" s="41">
        <f>SUMPRODUCT(D6:D$119*$A6:$A$119)/C6+0.5-$A6</f>
        <v>74.172883819491545</v>
      </c>
      <c r="F6" s="34">
        <f t="shared" si="1"/>
        <v>5.0645837572269937E-4</v>
      </c>
      <c r="G6" s="33"/>
      <c r="H6" s="41">
        <f>'HRQOL scores'!E$6</f>
        <v>0.91218536044992404</v>
      </c>
      <c r="I6" s="38">
        <f t="shared" si="2"/>
        <v>99351.214999999997</v>
      </c>
      <c r="J6" s="38">
        <f t="shared" si="3"/>
        <v>90626.723865912893</v>
      </c>
      <c r="K6" s="41">
        <f>SUM(J6:J$119)/C6</f>
        <v>62.198505664799541</v>
      </c>
    </row>
    <row r="7" spans="1:11" x14ac:dyDescent="0.2">
      <c r="A7" s="48">
        <v>2</v>
      </c>
      <c r="C7" s="22">
        <v>99326.05</v>
      </c>
      <c r="D7" s="28">
        <f t="shared" si="0"/>
        <v>34.260000000009313</v>
      </c>
      <c r="E7" s="41">
        <f>SUMPRODUCT(D7:D$119*$A7:$A$119)/C7+0.5-$A7</f>
        <v>73.210214975242081</v>
      </c>
      <c r="F7" s="34">
        <f t="shared" si="1"/>
        <v>3.4492461947303161E-4</v>
      </c>
      <c r="G7" s="33"/>
      <c r="H7" s="41">
        <f>'HRQOL scores'!E$6</f>
        <v>0.91218536044992404</v>
      </c>
      <c r="I7" s="38">
        <f t="shared" si="2"/>
        <v>99308.92</v>
      </c>
      <c r="J7" s="38">
        <f t="shared" si="3"/>
        <v>90588.142986092673</v>
      </c>
      <c r="K7" s="41">
        <f>SUM(J7:J$119)/C7</f>
        <v>61.317606111502066</v>
      </c>
    </row>
    <row r="8" spans="1:11" x14ac:dyDescent="0.2">
      <c r="A8" s="48">
        <v>3</v>
      </c>
      <c r="C8" s="22">
        <v>99291.79</v>
      </c>
      <c r="D8" s="28">
        <f t="shared" si="0"/>
        <v>25.829999999987194</v>
      </c>
      <c r="E8" s="41">
        <f>SUMPRODUCT(D8:D$119*$A8:$A$119)/C8+0.5-$A8</f>
        <v>72.235303172010944</v>
      </c>
      <c r="F8" s="34">
        <f t="shared" si="1"/>
        <v>2.6014235416631318E-4</v>
      </c>
      <c r="G8" s="33"/>
      <c r="H8" s="41">
        <f>'HRQOL scores'!E$6</f>
        <v>0.91218536044992404</v>
      </c>
      <c r="I8" s="38">
        <f t="shared" si="2"/>
        <v>99278.875</v>
      </c>
      <c r="J8" s="38">
        <f t="shared" si="3"/>
        <v>90560.736376937959</v>
      </c>
      <c r="K8" s="41">
        <f>SUM(J8:J$119)/C8</f>
        <v>60.42642062878781</v>
      </c>
    </row>
    <row r="9" spans="1:11" x14ac:dyDescent="0.2">
      <c r="A9" s="48">
        <v>4</v>
      </c>
      <c r="C9" s="22">
        <v>99265.96</v>
      </c>
      <c r="D9" s="28">
        <f t="shared" si="0"/>
        <v>19.150000000008731</v>
      </c>
      <c r="E9" s="41">
        <f>SUMPRODUCT(D9:D$119*$A9:$A$119)/C9+0.5-$A9</f>
        <v>71.253969418536258</v>
      </c>
      <c r="F9" s="34">
        <f t="shared" si="1"/>
        <v>1.9291608120254646E-4</v>
      </c>
      <c r="G9" s="33"/>
      <c r="H9" s="41">
        <f>'HRQOL scores'!E$6</f>
        <v>0.91218536044992404</v>
      </c>
      <c r="I9" s="38">
        <f t="shared" si="2"/>
        <v>99256.385000000009</v>
      </c>
      <c r="J9" s="38">
        <f t="shared" si="3"/>
        <v>90540.221328181447</v>
      </c>
      <c r="K9" s="41">
        <f>SUM(J9:J$119)/C9</f>
        <v>59.529840150121245</v>
      </c>
    </row>
    <row r="10" spans="1:11" x14ac:dyDescent="0.2">
      <c r="A10" s="48">
        <v>5</v>
      </c>
      <c r="C10" s="22">
        <v>99246.81</v>
      </c>
      <c r="D10" s="28">
        <f t="shared" si="0"/>
        <v>18.440000000002328</v>
      </c>
      <c r="E10" s="41">
        <f>SUMPRODUCT(D10:D$119*$A10:$A$119)/C10+0.5-$A10</f>
        <v>70.267621630777299</v>
      </c>
      <c r="F10" s="34">
        <f t="shared" si="1"/>
        <v>1.8579942267164383E-4</v>
      </c>
      <c r="G10" s="33"/>
      <c r="H10" s="41">
        <f>'HRQOL scores'!E$7</f>
        <v>0.90284809620363871</v>
      </c>
      <c r="I10" s="38">
        <f t="shared" si="2"/>
        <v>99237.59</v>
      </c>
      <c r="J10" s="38">
        <f t="shared" si="3"/>
        <v>89596.469203337256</v>
      </c>
      <c r="K10" s="41">
        <f>SUM(J10:J$119)/C10</f>
        <v>58.629053264484241</v>
      </c>
    </row>
    <row r="11" spans="1:11" x14ac:dyDescent="0.2">
      <c r="A11" s="48">
        <v>6</v>
      </c>
      <c r="C11" s="22">
        <v>99228.37</v>
      </c>
      <c r="D11" s="28">
        <f t="shared" si="0"/>
        <v>17.679999999993015</v>
      </c>
      <c r="E11" s="41">
        <f>SUMPRODUCT(D11:D$119*$A11:$A$119)/C11+0.5-$A11</f>
        <v>69.280586823522782</v>
      </c>
      <c r="F11" s="34">
        <f t="shared" si="1"/>
        <v>1.7817485059961195E-4</v>
      </c>
      <c r="G11" s="33"/>
      <c r="H11" s="41">
        <f>'HRQOL scores'!E$7</f>
        <v>0.90284809620363871</v>
      </c>
      <c r="I11" s="38">
        <f t="shared" si="2"/>
        <v>99219.53</v>
      </c>
      <c r="J11" s="38">
        <f t="shared" si="3"/>
        <v>89580.163766719823</v>
      </c>
      <c r="K11" s="41">
        <f>SUM(J11:J$119)/C11</f>
        <v>57.73701654694932</v>
      </c>
    </row>
    <row r="12" spans="1:11" x14ac:dyDescent="0.2">
      <c r="A12" s="48">
        <v>7</v>
      </c>
      <c r="C12" s="22">
        <v>99210.69</v>
      </c>
      <c r="D12" s="28">
        <f t="shared" si="0"/>
        <v>16.960000000006403</v>
      </c>
      <c r="E12" s="41">
        <f>SUMPRODUCT(D12:D$119*$A12:$A$119)/C12+0.5-$A12</f>
        <v>68.292843978220915</v>
      </c>
      <c r="F12" s="34">
        <f t="shared" si="1"/>
        <v>1.7094932007837463E-4</v>
      </c>
      <c r="G12" s="33"/>
      <c r="H12" s="41">
        <f>'HRQOL scores'!E$7</f>
        <v>0.90284809620363871</v>
      </c>
      <c r="I12" s="38">
        <f t="shared" si="2"/>
        <v>99202.209999999992</v>
      </c>
      <c r="J12" s="38">
        <f t="shared" si="3"/>
        <v>89564.526437693567</v>
      </c>
      <c r="K12" s="41">
        <f>SUM(J12:J$119)/C12</f>
        <v>56.844377121559084</v>
      </c>
    </row>
    <row r="13" spans="1:11" x14ac:dyDescent="0.2">
      <c r="A13" s="48">
        <v>8</v>
      </c>
      <c r="C13" s="22">
        <v>99193.73</v>
      </c>
      <c r="D13" s="28">
        <f t="shared" si="0"/>
        <v>15.44999999999709</v>
      </c>
      <c r="E13" s="41">
        <f>SUMPRODUCT(D13:D$119*$A13:$A$119)/C13+0.5-$A13</f>
        <v>67.304435100299628</v>
      </c>
      <c r="F13" s="34">
        <f t="shared" si="1"/>
        <v>1.5575581238851579E-4</v>
      </c>
      <c r="G13" s="33"/>
      <c r="H13" s="41">
        <f>'HRQOL scores'!E$7</f>
        <v>0.90284809620363871</v>
      </c>
      <c r="I13" s="38">
        <f t="shared" si="2"/>
        <v>99186.005000000005</v>
      </c>
      <c r="J13" s="38">
        <f t="shared" si="3"/>
        <v>89549.895784294597</v>
      </c>
      <c r="K13" s="41">
        <f>SUM(J13:J$119)/C13</f>
        <v>55.951171010631384</v>
      </c>
    </row>
    <row r="14" spans="1:11" x14ac:dyDescent="0.2">
      <c r="A14" s="48">
        <v>9</v>
      </c>
      <c r="C14" s="22">
        <v>99178.28</v>
      </c>
      <c r="D14" s="28">
        <f t="shared" si="0"/>
        <v>13.30000000000291</v>
      </c>
      <c r="E14" s="41">
        <f>SUMPRODUCT(D14:D$119*$A14:$A$119)/C14+0.5-$A14</f>
        <v>66.314841900279418</v>
      </c>
      <c r="F14" s="34">
        <f t="shared" si="1"/>
        <v>1.3410194248179047E-4</v>
      </c>
      <c r="G14" s="33"/>
      <c r="H14" s="41">
        <f>'HRQOL scores'!E$7</f>
        <v>0.90284809620363871</v>
      </c>
      <c r="I14" s="38">
        <f t="shared" si="2"/>
        <v>99171.63</v>
      </c>
      <c r="J14" s="38">
        <f t="shared" si="3"/>
        <v>89536.917342911664</v>
      </c>
      <c r="K14" s="41">
        <f>SUM(J14:J$119)/C14</f>
        <v>55.056968669229818</v>
      </c>
    </row>
    <row r="15" spans="1:11" x14ac:dyDescent="0.2">
      <c r="A15" s="48">
        <v>10</v>
      </c>
      <c r="C15" s="22">
        <v>99164.98</v>
      </c>
      <c r="D15" s="28">
        <f t="shared" si="0"/>
        <v>11.580000000001746</v>
      </c>
      <c r="E15" s="41">
        <f>SUMPRODUCT(D15:D$119*$A15:$A$119)/C15+0.5-$A15</f>
        <v>65.32366898215119</v>
      </c>
      <c r="F15" s="34">
        <f t="shared" si="1"/>
        <v>1.1677509540164025E-4</v>
      </c>
      <c r="G15" s="33"/>
      <c r="H15" s="41">
        <f>'HRQOL scores'!E$7</f>
        <v>0.90284809620363871</v>
      </c>
      <c r="I15" s="38">
        <f t="shared" si="2"/>
        <v>99159.19</v>
      </c>
      <c r="J15" s="38">
        <f t="shared" si="3"/>
        <v>89525.685912594898</v>
      </c>
      <c r="K15" s="41">
        <f>SUM(J15:J$119)/C15</f>
        <v>54.161444264751438</v>
      </c>
    </row>
    <row r="16" spans="1:11" x14ac:dyDescent="0.2">
      <c r="A16" s="48">
        <v>11</v>
      </c>
      <c r="C16" s="22">
        <v>99153.4</v>
      </c>
      <c r="D16" s="28">
        <f t="shared" si="0"/>
        <v>12.229999999995925</v>
      </c>
      <c r="E16" s="41">
        <f>SUMPRODUCT(D16:D$119*$A16:$A$119)/C16+0.5-$A16</f>
        <v>64.33123965634708</v>
      </c>
      <c r="F16" s="34">
        <f t="shared" si="1"/>
        <v>1.2334423227036012E-4</v>
      </c>
      <c r="G16" s="33"/>
      <c r="H16" s="41">
        <f>'HRQOL scores'!E$7</f>
        <v>0.90284809620363871</v>
      </c>
      <c r="I16" s="38">
        <f t="shared" si="2"/>
        <v>99147.285000000003</v>
      </c>
      <c r="J16" s="38">
        <f t="shared" si="3"/>
        <v>89514.937506009592</v>
      </c>
      <c r="K16" s="41">
        <f>SUM(J16:J$119)/C16</f>
        <v>53.264868893780701</v>
      </c>
    </row>
    <row r="17" spans="1:11" x14ac:dyDescent="0.2">
      <c r="A17" s="48">
        <v>12</v>
      </c>
      <c r="C17" s="22">
        <v>99141.17</v>
      </c>
      <c r="D17" s="28">
        <f t="shared" si="0"/>
        <v>17.569999999992433</v>
      </c>
      <c r="E17" s="41">
        <f>SUMPRODUCT(D17:D$119*$A17:$A$119)/C17+0.5-$A17</f>
        <v>63.33911384283283</v>
      </c>
      <c r="F17" s="34">
        <f t="shared" si="1"/>
        <v>1.7722203601180451E-4</v>
      </c>
      <c r="G17" s="33"/>
      <c r="H17" s="41">
        <f>'HRQOL scores'!E$7</f>
        <v>0.90284809620363871</v>
      </c>
      <c r="I17" s="38">
        <f t="shared" si="2"/>
        <v>99132.385000000009</v>
      </c>
      <c r="J17" s="38">
        <f t="shared" si="3"/>
        <v>89501.485069376155</v>
      </c>
      <c r="K17" s="41">
        <f>SUM(J17:J$119)/C17</f>
        <v>52.368535834977401</v>
      </c>
    </row>
    <row r="18" spans="1:11" x14ac:dyDescent="0.2">
      <c r="A18" s="48">
        <v>13</v>
      </c>
      <c r="C18" s="22">
        <v>99123.6</v>
      </c>
      <c r="D18" s="28">
        <f t="shared" si="0"/>
        <v>28.870000000009895</v>
      </c>
      <c r="E18" s="41">
        <f>SUMPRODUCT(D18:D$119*$A18:$A$119)/C18+0.5-$A18</f>
        <v>62.350252292507975</v>
      </c>
      <c r="F18" s="34">
        <f t="shared" si="1"/>
        <v>2.9125253723643907E-4</v>
      </c>
      <c r="G18" s="33"/>
      <c r="H18" s="41">
        <f>'HRQOL scores'!E$7</f>
        <v>0.90284809620363871</v>
      </c>
      <c r="I18" s="38">
        <f t="shared" si="2"/>
        <v>99109.165000000008</v>
      </c>
      <c r="J18" s="38">
        <f t="shared" si="3"/>
        <v>89480.52093658231</v>
      </c>
      <c r="K18" s="41">
        <f>SUM(J18:J$119)/C18</f>
        <v>51.474890225911984</v>
      </c>
    </row>
    <row r="19" spans="1:11" x14ac:dyDescent="0.2">
      <c r="A19" s="48">
        <v>14</v>
      </c>
      <c r="C19" s="22">
        <v>99094.73</v>
      </c>
      <c r="D19" s="28">
        <f t="shared" si="0"/>
        <v>44.279999999998836</v>
      </c>
      <c r="E19" s="41">
        <f>SUMPRODUCT(D19:D$119*$A19:$A$119)/C19+0.5-$A19</f>
        <v>61.368271583581119</v>
      </c>
      <c r="F19" s="34">
        <f t="shared" si="1"/>
        <v>4.4684515513588701E-4</v>
      </c>
      <c r="G19" s="33"/>
      <c r="H19" s="41">
        <f>'HRQOL scores'!E$7</f>
        <v>0.90284809620363871</v>
      </c>
      <c r="I19" s="38">
        <f t="shared" si="2"/>
        <v>99072.59</v>
      </c>
      <c r="J19" s="38">
        <f t="shared" si="3"/>
        <v>89447.499267463645</v>
      </c>
      <c r="K19" s="41">
        <f>SUM(J19:J$119)/C19</f>
        <v>50.586907173172861</v>
      </c>
    </row>
    <row r="20" spans="1:11" x14ac:dyDescent="0.2">
      <c r="A20" s="48">
        <v>15</v>
      </c>
      <c r="C20" s="22">
        <v>99050.45</v>
      </c>
      <c r="D20" s="28">
        <f t="shared" si="0"/>
        <v>61.179999999993015</v>
      </c>
      <c r="E20" s="41">
        <f>SUMPRODUCT(D20:D$119*$A20:$A$119)/C20+0.5-$A20</f>
        <v>60.395482434876797</v>
      </c>
      <c r="F20" s="34">
        <f t="shared" si="1"/>
        <v>6.1766503837178946E-4</v>
      </c>
      <c r="G20" s="33"/>
      <c r="H20" s="41">
        <f>'HRQOL scores'!E$8</f>
        <v>0.86475043858700451</v>
      </c>
      <c r="I20" s="38">
        <f t="shared" si="2"/>
        <v>99019.86</v>
      </c>
      <c r="J20" s="38">
        <f t="shared" si="3"/>
        <v>85627.467363823787</v>
      </c>
      <c r="K20" s="41">
        <f>SUM(J20:J$119)/C20</f>
        <v>49.706471889760863</v>
      </c>
    </row>
    <row r="21" spans="1:11" x14ac:dyDescent="0.2">
      <c r="A21" s="48">
        <v>16</v>
      </c>
      <c r="C21" s="22">
        <v>98989.27</v>
      </c>
      <c r="D21" s="28">
        <f t="shared" si="0"/>
        <v>76.809999999997672</v>
      </c>
      <c r="E21" s="41">
        <f>SUMPRODUCT(D21:D$119*$A21:$A$119)/C21+0.5-$A21</f>
        <v>59.432500645187531</v>
      </c>
      <c r="F21" s="34">
        <f t="shared" si="1"/>
        <v>7.7594268550518328E-4</v>
      </c>
      <c r="G21" s="33"/>
      <c r="H21" s="41">
        <f>'HRQOL scores'!E$8</f>
        <v>0.86475043858700451</v>
      </c>
      <c r="I21" s="38">
        <f t="shared" si="2"/>
        <v>98950.865000000005</v>
      </c>
      <c r="J21" s="38">
        <f t="shared" si="3"/>
        <v>85567.803907313471</v>
      </c>
      <c r="K21" s="41">
        <f>SUM(J21:J$119)/C21</f>
        <v>48.872175148168488</v>
      </c>
    </row>
    <row r="22" spans="1:11" x14ac:dyDescent="0.2">
      <c r="A22" s="48">
        <v>17</v>
      </c>
      <c r="C22" s="22">
        <v>98912.46</v>
      </c>
      <c r="D22" s="28">
        <f t="shared" si="0"/>
        <v>90.240000000005239</v>
      </c>
      <c r="E22" s="41">
        <f>SUMPRODUCT(D22:D$119*$A22:$A$119)/C22+0.5-$A22</f>
        <v>58.478264398050982</v>
      </c>
      <c r="F22" s="34">
        <f t="shared" si="1"/>
        <v>9.123218652129897E-4</v>
      </c>
      <c r="G22" s="33"/>
      <c r="H22" s="41">
        <f>'HRQOL scores'!E$8</f>
        <v>0.86475043858700451</v>
      </c>
      <c r="I22" s="38">
        <f t="shared" si="2"/>
        <v>98867.34</v>
      </c>
      <c r="J22" s="38">
        <f t="shared" si="3"/>
        <v>85495.575626930498</v>
      </c>
      <c r="K22" s="41">
        <f>SUM(J22:J$119)/C22</f>
        <v>48.045040405647839</v>
      </c>
    </row>
    <row r="23" spans="1:11" x14ac:dyDescent="0.2">
      <c r="A23" s="48">
        <v>18</v>
      </c>
      <c r="C23" s="22">
        <v>98822.22</v>
      </c>
      <c r="D23" s="28">
        <f t="shared" si="0"/>
        <v>100.36999999999534</v>
      </c>
      <c r="E23" s="41">
        <f>SUMPRODUCT(D23:D$119*$A23:$A$119)/C23+0.5-$A23</f>
        <v>57.531207537552206</v>
      </c>
      <c r="F23" s="34">
        <f t="shared" si="1"/>
        <v>1.0156622670488007E-3</v>
      </c>
      <c r="G23" s="33"/>
      <c r="H23" s="41">
        <f>'HRQOL scores'!E$8</f>
        <v>0.86475043858700451</v>
      </c>
      <c r="I23" s="38">
        <f t="shared" si="2"/>
        <v>98772.035000000003</v>
      </c>
      <c r="J23" s="38">
        <f t="shared" si="3"/>
        <v>85413.160586380967</v>
      </c>
      <c r="K23" s="41">
        <f>SUM(J23:J$119)/C23</f>
        <v>47.22376770826537</v>
      </c>
    </row>
    <row r="24" spans="1:11" x14ac:dyDescent="0.2">
      <c r="A24" s="48">
        <v>19</v>
      </c>
      <c r="C24" s="22">
        <v>98721.85</v>
      </c>
      <c r="D24" s="28">
        <f t="shared" si="0"/>
        <v>107.81000000001222</v>
      </c>
      <c r="E24" s="41">
        <f>SUMPRODUCT(D24:D$119*$A24:$A$119)/C24+0.5-$A24</f>
        <v>56.589190874579884</v>
      </c>
      <c r="F24" s="34">
        <f t="shared" si="1"/>
        <v>1.0920581411309879E-3</v>
      </c>
      <c r="G24" s="33"/>
      <c r="H24" s="41">
        <f>'HRQOL scores'!E$8</f>
        <v>0.86475043858700451</v>
      </c>
      <c r="I24" s="38">
        <f t="shared" si="2"/>
        <v>98667.945000000007</v>
      </c>
      <c r="J24" s="38">
        <f t="shared" si="3"/>
        <v>85323.148713228438</v>
      </c>
      <c r="K24" s="41">
        <f>SUM(J24:J$119)/C24</f>
        <v>46.406589839115824</v>
      </c>
    </row>
    <row r="25" spans="1:11" x14ac:dyDescent="0.2">
      <c r="A25" s="48">
        <v>20</v>
      </c>
      <c r="C25" s="22">
        <v>98614.04</v>
      </c>
      <c r="D25" s="28">
        <f t="shared" si="0"/>
        <v>115.51999999998952</v>
      </c>
      <c r="E25" s="41">
        <f>SUMPRODUCT(D25:D$119*$A25:$A$119)/C25+0.5-$A25</f>
        <v>55.650510496696455</v>
      </c>
      <c r="F25" s="34">
        <f t="shared" si="1"/>
        <v>1.1714356292470071E-3</v>
      </c>
      <c r="G25" s="33"/>
      <c r="H25" s="41">
        <f>'HRQOL scores'!E$8</f>
        <v>0.86475043858700451</v>
      </c>
      <c r="I25" s="38">
        <f t="shared" si="2"/>
        <v>98556.28</v>
      </c>
      <c r="J25" s="38">
        <f t="shared" si="3"/>
        <v>85226.586355503619</v>
      </c>
      <c r="K25" s="41">
        <f>SUM(J25:J$119)/C25</f>
        <v>45.592100804261634</v>
      </c>
    </row>
    <row r="26" spans="1:11" x14ac:dyDescent="0.2">
      <c r="A26" s="48">
        <v>21</v>
      </c>
      <c r="C26" s="22">
        <v>98498.52</v>
      </c>
      <c r="D26" s="28">
        <f t="shared" si="0"/>
        <v>123.16000000000349</v>
      </c>
      <c r="E26" s="41">
        <f>SUMPRODUCT(D26:D$119*$A26:$A$119)/C26+0.5-$A26</f>
        <v>54.715191539341333</v>
      </c>
      <c r="F26" s="34">
        <f t="shared" si="1"/>
        <v>1.2503741172964172E-3</v>
      </c>
      <c r="G26" s="33"/>
      <c r="H26" s="41">
        <f>'HRQOL scores'!E$8</f>
        <v>0.86475043858700451</v>
      </c>
      <c r="I26" s="38">
        <f t="shared" si="2"/>
        <v>98436.94</v>
      </c>
      <c r="J26" s="38">
        <f t="shared" si="3"/>
        <v>85123.387038162648</v>
      </c>
      <c r="K26" s="41">
        <f>SUM(J26:J$119)/C26</f>
        <v>44.78031412086176</v>
      </c>
    </row>
    <row r="27" spans="1:11" x14ac:dyDescent="0.2">
      <c r="A27" s="48">
        <v>22</v>
      </c>
      <c r="C27" s="22">
        <v>98375.360000000001</v>
      </c>
      <c r="D27" s="28">
        <f t="shared" si="0"/>
        <v>127.02000000000407</v>
      </c>
      <c r="E27" s="41">
        <f>SUMPRODUCT(D27:D$119*$A27:$A$119)/C27+0.5-$A27</f>
        <v>53.783065679674706</v>
      </c>
      <c r="F27" s="34">
        <f t="shared" si="1"/>
        <v>1.2911769776497294E-3</v>
      </c>
      <c r="G27" s="33"/>
      <c r="H27" s="41">
        <f>'HRQOL scores'!E$8</f>
        <v>0.86475043858700451</v>
      </c>
      <c r="I27" s="38">
        <f t="shared" si="2"/>
        <v>98311.85</v>
      </c>
      <c r="J27" s="38">
        <f t="shared" si="3"/>
        <v>85015.215405799798</v>
      </c>
      <c r="K27" s="41">
        <f>SUM(J27:J$119)/C27</f>
        <v>43.971084619175187</v>
      </c>
    </row>
    <row r="28" spans="1:11" x14ac:dyDescent="0.2">
      <c r="A28" s="48">
        <v>23</v>
      </c>
      <c r="C28" s="22">
        <v>98248.34</v>
      </c>
      <c r="D28" s="28">
        <f t="shared" si="0"/>
        <v>125.92999999999302</v>
      </c>
      <c r="E28" s="41">
        <f>SUMPRODUCT(D28:D$119*$A28:$A$119)/C28+0.5-$A28</f>
        <v>52.851952492445605</v>
      </c>
      <c r="F28" s="34">
        <f t="shared" si="1"/>
        <v>1.2817519359613915E-3</v>
      </c>
      <c r="G28" s="33"/>
      <c r="H28" s="41">
        <f>'HRQOL scores'!E$8</f>
        <v>0.86475043858700451</v>
      </c>
      <c r="I28" s="38">
        <f t="shared" si="2"/>
        <v>98185.375</v>
      </c>
      <c r="J28" s="38">
        <f t="shared" si="3"/>
        <v>84905.846094079505</v>
      </c>
      <c r="K28" s="41">
        <f>SUM(J28:J$119)/C28</f>
        <v>43.162623038679548</v>
      </c>
    </row>
    <row r="29" spans="1:11" x14ac:dyDescent="0.2">
      <c r="A29" s="48">
        <v>24</v>
      </c>
      <c r="C29" s="22">
        <v>98122.41</v>
      </c>
      <c r="D29" s="28">
        <f t="shared" si="0"/>
        <v>121.3700000000099</v>
      </c>
      <c r="E29" s="41">
        <f>SUMPRODUCT(D29:D$119*$A29:$A$119)/C29+0.5-$A29</f>
        <v>51.919140827682924</v>
      </c>
      <c r="F29" s="34">
        <f t="shared" si="1"/>
        <v>1.2369243682458461E-3</v>
      </c>
      <c r="G29" s="33"/>
      <c r="H29" s="41">
        <f>'HRQOL scores'!E$8</f>
        <v>0.86475043858700451</v>
      </c>
      <c r="I29" s="38">
        <f t="shared" si="2"/>
        <v>98061.725000000006</v>
      </c>
      <c r="J29" s="38">
        <f t="shared" si="3"/>
        <v>84798.919702348227</v>
      </c>
      <c r="K29" s="41">
        <f>SUM(J29:J$119)/C29</f>
        <v>42.352712469067413</v>
      </c>
    </row>
    <row r="30" spans="1:11" x14ac:dyDescent="0.2">
      <c r="A30" s="48">
        <v>25</v>
      </c>
      <c r="C30" s="22">
        <v>98001.04</v>
      </c>
      <c r="D30" s="28">
        <f t="shared" si="0"/>
        <v>115.61000000000058</v>
      </c>
      <c r="E30" s="41">
        <f>SUMPRODUCT(D30:D$119*$A30:$A$119)/C30+0.5-$A30</f>
        <v>50.982821183751142</v>
      </c>
      <c r="F30" s="34">
        <f t="shared" si="1"/>
        <v>1.1796813584835485E-3</v>
      </c>
      <c r="G30" s="33"/>
      <c r="H30" s="41">
        <f>'HRQOL scores'!E$9</f>
        <v>0.8513924471325155</v>
      </c>
      <c r="I30" s="38">
        <f t="shared" si="2"/>
        <v>97943.234999999986</v>
      </c>
      <c r="J30" s="38">
        <f t="shared" si="3"/>
        <v>83388.130526725028</v>
      </c>
      <c r="K30" s="41">
        <f>SUM(J30:J$119)/C30</f>
        <v>41.53987853393798</v>
      </c>
    </row>
    <row r="31" spans="1:11" x14ac:dyDescent="0.2">
      <c r="A31" s="48">
        <v>26</v>
      </c>
      <c r="C31" s="22">
        <v>97885.43</v>
      </c>
      <c r="D31" s="28">
        <f t="shared" si="0"/>
        <v>111.02999999999884</v>
      </c>
      <c r="E31" s="41">
        <f>SUMPRODUCT(D31:D$119*$A31:$A$119)/C31+0.5-$A31</f>
        <v>50.042445164123436</v>
      </c>
      <c r="F31" s="34">
        <f t="shared" si="1"/>
        <v>1.1342852557321233E-3</v>
      </c>
      <c r="G31" s="33"/>
      <c r="H31" s="41">
        <f>'HRQOL scores'!E$9</f>
        <v>0.8513924471325155</v>
      </c>
      <c r="I31" s="38">
        <f t="shared" si="2"/>
        <v>97829.914999999994</v>
      </c>
      <c r="J31" s="38">
        <f t="shared" si="3"/>
        <v>83291.650734615978</v>
      </c>
      <c r="K31" s="41">
        <f>SUM(J31:J$119)/C31</f>
        <v>40.737045005297233</v>
      </c>
    </row>
    <row r="32" spans="1:11" x14ac:dyDescent="0.2">
      <c r="A32" s="48">
        <v>27</v>
      </c>
      <c r="C32" s="22">
        <v>97774.399999999994</v>
      </c>
      <c r="D32" s="28">
        <f t="shared" si="0"/>
        <v>108.51999999998952</v>
      </c>
      <c r="E32" s="41">
        <f>SUMPRODUCT(D32:D$119*$A32:$A$119)/C32+0.5-$A32</f>
        <v>49.098704243049752</v>
      </c>
      <c r="F32" s="34">
        <f t="shared" si="1"/>
        <v>1.1099019784318752E-3</v>
      </c>
      <c r="G32" s="33"/>
      <c r="H32" s="41">
        <f>'HRQOL scores'!E$9</f>
        <v>0.8513924471325155</v>
      </c>
      <c r="I32" s="38">
        <f t="shared" si="2"/>
        <v>97720.14</v>
      </c>
      <c r="J32" s="38">
        <f t="shared" si="3"/>
        <v>83198.189128732018</v>
      </c>
      <c r="K32" s="41">
        <f>SUM(J32:J$119)/C32</f>
        <v>39.931429050326628</v>
      </c>
    </row>
    <row r="33" spans="1:11" x14ac:dyDescent="0.2">
      <c r="A33" s="48">
        <v>28</v>
      </c>
      <c r="C33" s="22">
        <v>97665.88</v>
      </c>
      <c r="D33" s="28">
        <f t="shared" si="0"/>
        <v>109.16000000000349</v>
      </c>
      <c r="E33" s="41">
        <f>SUMPRODUCT(D33:D$119*$A33:$A$119)/C33+0.5-$A33</f>
        <v>48.152703975448162</v>
      </c>
      <c r="F33" s="34">
        <f t="shared" si="1"/>
        <v>1.1176881834270421E-3</v>
      </c>
      <c r="G33" s="33"/>
      <c r="H33" s="41">
        <f>'HRQOL scores'!E$9</f>
        <v>0.8513924471325155</v>
      </c>
      <c r="I33" s="38">
        <f t="shared" si="2"/>
        <v>97611.3</v>
      </c>
      <c r="J33" s="38">
        <f t="shared" si="3"/>
        <v>83105.523574786115</v>
      </c>
      <c r="K33" s="41">
        <f>SUM(J33:J$119)/C33</f>
        <v>39.123932814709946</v>
      </c>
    </row>
    <row r="34" spans="1:11" x14ac:dyDescent="0.2">
      <c r="A34" s="48">
        <v>29</v>
      </c>
      <c r="C34" s="22">
        <v>97556.72</v>
      </c>
      <c r="D34" s="28">
        <f t="shared" si="0"/>
        <v>112.44999999999709</v>
      </c>
      <c r="E34" s="41">
        <f>SUMPRODUCT(D34:D$119*$A34:$A$119)/C34+0.5-$A34</f>
        <v>47.206024435237723</v>
      </c>
      <c r="F34" s="34">
        <f t="shared" si="1"/>
        <v>1.1526627791503966E-3</v>
      </c>
      <c r="G34" s="33"/>
      <c r="H34" s="41">
        <f>'HRQOL scores'!E$9</f>
        <v>0.8513924471325155</v>
      </c>
      <c r="I34" s="38">
        <f t="shared" si="2"/>
        <v>97500.494999999995</v>
      </c>
      <c r="J34" s="38">
        <f t="shared" si="3"/>
        <v>83011.185034681592</v>
      </c>
      <c r="K34" s="41">
        <f>SUM(J34:J$119)/C34</f>
        <v>38.315841326304721</v>
      </c>
    </row>
    <row r="35" spans="1:11" x14ac:dyDescent="0.2">
      <c r="A35" s="48">
        <v>30</v>
      </c>
      <c r="C35" s="22">
        <v>97444.27</v>
      </c>
      <c r="D35" s="28">
        <f t="shared" si="0"/>
        <v>116.63000000000466</v>
      </c>
      <c r="E35" s="41">
        <f>SUMPRODUCT(D35:D$119*$A35:$A$119)/C35+0.5-$A35</f>
        <v>46.259922857871928</v>
      </c>
      <c r="F35" s="34">
        <f t="shared" si="1"/>
        <v>1.1968892578291639E-3</v>
      </c>
      <c r="G35" s="33"/>
      <c r="H35" s="41">
        <f>'HRQOL scores'!E$9</f>
        <v>0.8513924471325155</v>
      </c>
      <c r="I35" s="38">
        <f t="shared" si="2"/>
        <v>97385.955000000002</v>
      </c>
      <c r="J35" s="38">
        <f t="shared" si="3"/>
        <v>82913.66654378704</v>
      </c>
      <c r="K35" s="41">
        <f>SUM(J35:J$119)/C35</f>
        <v>37.508173839262753</v>
      </c>
    </row>
    <row r="36" spans="1:11" x14ac:dyDescent="0.2">
      <c r="A36" s="48">
        <v>31</v>
      </c>
      <c r="C36" s="22">
        <v>97327.64</v>
      </c>
      <c r="D36" s="28">
        <f t="shared" si="0"/>
        <v>121.30000000000291</v>
      </c>
      <c r="E36" s="41">
        <f>SUMPRODUCT(D36:D$119*$A36:$A$119)/C36+0.5-$A36</f>
        <v>45.314758049631564</v>
      </c>
      <c r="F36" s="34">
        <f t="shared" si="1"/>
        <v>1.246305777063976E-3</v>
      </c>
      <c r="G36" s="33"/>
      <c r="H36" s="41">
        <f>'HRQOL scores'!E$9</f>
        <v>0.8513924471325155</v>
      </c>
      <c r="I36" s="38">
        <f t="shared" si="2"/>
        <v>97266.989999999991</v>
      </c>
      <c r="J36" s="38">
        <f t="shared" si="3"/>
        <v>82812.38064131391</v>
      </c>
      <c r="K36" s="41">
        <f>SUM(J36:J$119)/C36</f>
        <v>36.701218197176772</v>
      </c>
    </row>
    <row r="37" spans="1:11" x14ac:dyDescent="0.2">
      <c r="A37" s="48">
        <v>32</v>
      </c>
      <c r="C37" s="22">
        <v>97206.34</v>
      </c>
      <c r="D37" s="28">
        <f t="shared" si="0"/>
        <v>127.47999999999593</v>
      </c>
      <c r="E37" s="41">
        <f>SUMPRODUCT(D37:D$119*$A37:$A$119)/C37+0.5-$A37</f>
        <v>44.370680638131674</v>
      </c>
      <c r="F37" s="34">
        <f t="shared" si="1"/>
        <v>1.3114370935064104E-3</v>
      </c>
      <c r="G37" s="33"/>
      <c r="H37" s="41">
        <f>'HRQOL scores'!E$9</f>
        <v>0.8513924471325155</v>
      </c>
      <c r="I37" s="38">
        <f t="shared" ref="I37:I68" si="4">(D37*0.5+C38)</f>
        <v>97142.6</v>
      </c>
      <c r="J37" s="38">
        <f t="shared" ref="J37:J68" si="5">I37*H37</f>
        <v>82706.475934815098</v>
      </c>
      <c r="K37" s="41">
        <f>SUM(J37:J$119)/C37</f>
        <v>35.895092558931402</v>
      </c>
    </row>
    <row r="38" spans="1:11" x14ac:dyDescent="0.2">
      <c r="A38" s="48">
        <v>33</v>
      </c>
      <c r="C38" s="22">
        <v>97078.86</v>
      </c>
      <c r="D38" s="28">
        <f t="shared" si="0"/>
        <v>135.99000000000524</v>
      </c>
      <c r="E38" s="41">
        <f>SUMPRODUCT(D38:D$119*$A38:$A$119)/C38+0.5-$A38</f>
        <v>43.428289826864912</v>
      </c>
      <c r="F38" s="34">
        <f t="shared" si="1"/>
        <v>1.4008199107406621E-3</v>
      </c>
      <c r="G38" s="33"/>
      <c r="H38" s="41">
        <f>'HRQOL scores'!E$9</f>
        <v>0.8513924471325155</v>
      </c>
      <c r="I38" s="38">
        <f t="shared" si="4"/>
        <v>97010.864999999991</v>
      </c>
      <c r="J38" s="38">
        <f t="shared" si="5"/>
        <v>82594.317750792092</v>
      </c>
      <c r="K38" s="41">
        <f>SUM(J38:J$119)/C38</f>
        <v>35.090277076596706</v>
      </c>
    </row>
    <row r="39" spans="1:11" x14ac:dyDescent="0.2">
      <c r="A39" s="48">
        <v>34</v>
      </c>
      <c r="C39" s="22">
        <v>96942.87</v>
      </c>
      <c r="D39" s="28">
        <f t="shared" si="0"/>
        <v>145.61999999999534</v>
      </c>
      <c r="E39" s="41">
        <f>SUMPRODUCT(D39:D$119*$A39:$A$119)/C39+0.5-$A39</f>
        <v>42.488508986185821</v>
      </c>
      <c r="F39" s="34">
        <f t="shared" si="1"/>
        <v>1.5021218166946712E-3</v>
      </c>
      <c r="G39" s="33"/>
      <c r="H39" s="41">
        <f>'HRQOL scores'!E$9</f>
        <v>0.8513924471325155</v>
      </c>
      <c r="I39" s="38">
        <f t="shared" si="4"/>
        <v>96870.06</v>
      </c>
      <c r="J39" s="38">
        <f t="shared" si="5"/>
        <v>82474.437437273606</v>
      </c>
      <c r="K39" s="41">
        <f>SUM(J39:J$119)/C39</f>
        <v>34.287511582124075</v>
      </c>
    </row>
    <row r="40" spans="1:11" x14ac:dyDescent="0.2">
      <c r="A40" s="48">
        <v>35</v>
      </c>
      <c r="C40" s="22">
        <v>96797.25</v>
      </c>
      <c r="D40" s="28">
        <f t="shared" si="0"/>
        <v>155.86999999999534</v>
      </c>
      <c r="E40" s="41">
        <f>SUMPRODUCT(D40:D$119*$A40:$A$119)/C40+0.5-$A40</f>
        <v>41.551675725721992</v>
      </c>
      <c r="F40" s="34">
        <f t="shared" si="1"/>
        <v>1.6102730191198133E-3</v>
      </c>
      <c r="G40" s="33"/>
      <c r="H40" s="41">
        <f>'HRQOL scores'!E$10</f>
        <v>0.84014910021149181</v>
      </c>
      <c r="I40" s="38">
        <f t="shared" si="4"/>
        <v>96719.315000000002</v>
      </c>
      <c r="J40" s="38">
        <f t="shared" si="5"/>
        <v>81258.645470321848</v>
      </c>
      <c r="K40" s="41">
        <f>SUM(J40:J$119)/C40</f>
        <v>33.487060226319194</v>
      </c>
    </row>
    <row r="41" spans="1:11" x14ac:dyDescent="0.2">
      <c r="A41" s="48">
        <v>36</v>
      </c>
      <c r="C41" s="22">
        <v>96641.38</v>
      </c>
      <c r="D41" s="28">
        <f t="shared" si="0"/>
        <v>166.80999999999767</v>
      </c>
      <c r="E41" s="41">
        <f>SUMPRODUCT(D41:D$119*$A41:$A$119)/C41+0.5-$A41</f>
        <v>40.617886749357709</v>
      </c>
      <c r="F41" s="34">
        <f t="shared" si="1"/>
        <v>1.7260722063364333E-3</v>
      </c>
      <c r="G41" s="33"/>
      <c r="H41" s="41">
        <f>'HRQOL scores'!E$10</f>
        <v>0.84014910021149181</v>
      </c>
      <c r="I41" s="38">
        <f t="shared" si="4"/>
        <v>96557.975000000006</v>
      </c>
      <c r="J41" s="38">
        <f t="shared" si="5"/>
        <v>81123.095814493732</v>
      </c>
      <c r="K41" s="41">
        <f>SUM(J41:J$119)/C41</f>
        <v>32.700243881262388</v>
      </c>
    </row>
    <row r="42" spans="1:11" x14ac:dyDescent="0.2">
      <c r="A42" s="48">
        <v>37</v>
      </c>
      <c r="C42" s="22">
        <v>96474.57</v>
      </c>
      <c r="D42" s="28">
        <f t="shared" si="0"/>
        <v>179.22000000000116</v>
      </c>
      <c r="E42" s="41">
        <f>SUMPRODUCT(D42:D$119*$A42:$A$119)/C42+0.5-$A42</f>
        <v>39.687252849550333</v>
      </c>
      <c r="F42" s="34">
        <f t="shared" si="1"/>
        <v>1.8576916175941614E-3</v>
      </c>
      <c r="G42" s="33"/>
      <c r="H42" s="41">
        <f>'HRQOL scores'!E$10</f>
        <v>0.84014910021149181</v>
      </c>
      <c r="I42" s="38">
        <f t="shared" si="4"/>
        <v>96384.960000000006</v>
      </c>
      <c r="J42" s="38">
        <f t="shared" si="5"/>
        <v>80977.737417920638</v>
      </c>
      <c r="K42" s="41">
        <f>SUM(J42:J$119)/C42</f>
        <v>31.915909023561952</v>
      </c>
    </row>
    <row r="43" spans="1:11" x14ac:dyDescent="0.2">
      <c r="A43" s="48">
        <v>38</v>
      </c>
      <c r="C43" s="22">
        <v>96295.35</v>
      </c>
      <c r="D43" s="28">
        <f t="shared" si="0"/>
        <v>193.51000000000931</v>
      </c>
      <c r="E43" s="41">
        <f>SUMPRODUCT(D43:D$119*$A43:$A$119)/C43+0.5-$A43</f>
        <v>38.760186168300365</v>
      </c>
      <c r="F43" s="34">
        <f t="shared" si="1"/>
        <v>2.0095466707375723E-3</v>
      </c>
      <c r="G43" s="33"/>
      <c r="H43" s="41">
        <f>'HRQOL scores'!E$10</f>
        <v>0.84014910021149181</v>
      </c>
      <c r="I43" s="38">
        <f t="shared" si="4"/>
        <v>96198.595000000001</v>
      </c>
      <c r="J43" s="38">
        <f t="shared" si="5"/>
        <v>80821.163030859709</v>
      </c>
      <c r="K43" s="41">
        <f>SUM(J43:J$119)/C43</f>
        <v>31.134378366030532</v>
      </c>
    </row>
    <row r="44" spans="1:11" x14ac:dyDescent="0.2">
      <c r="A44" s="48">
        <v>39</v>
      </c>
      <c r="C44" s="22">
        <v>96101.84</v>
      </c>
      <c r="D44" s="28">
        <f t="shared" si="0"/>
        <v>209.64999999999418</v>
      </c>
      <c r="E44" s="41">
        <f>SUMPRODUCT(D44:D$119*$A44:$A$119)/C44+0.5-$A44</f>
        <v>37.837226614408678</v>
      </c>
      <c r="F44" s="34">
        <f t="shared" si="1"/>
        <v>2.181539916405286E-3</v>
      </c>
      <c r="G44" s="33"/>
      <c r="H44" s="41">
        <f>'HRQOL scores'!E$10</f>
        <v>0.84014910021149181</v>
      </c>
      <c r="I44" s="38">
        <f t="shared" si="4"/>
        <v>95997.014999999999</v>
      </c>
      <c r="J44" s="38">
        <f t="shared" si="5"/>
        <v>80651.805775239089</v>
      </c>
      <c r="K44" s="41">
        <f>SUM(J44:J$119)/C44</f>
        <v>30.356075375440042</v>
      </c>
    </row>
    <row r="45" spans="1:11" x14ac:dyDescent="0.2">
      <c r="A45" s="48">
        <v>40</v>
      </c>
      <c r="C45" s="22">
        <v>95892.19</v>
      </c>
      <c r="D45" s="28">
        <f t="shared" si="0"/>
        <v>226.9600000000064</v>
      </c>
      <c r="E45" s="41">
        <f>SUMPRODUCT(D45:D$119*$A45:$A$119)/C45+0.5-$A45</f>
        <v>36.918857345333805</v>
      </c>
      <c r="F45" s="34">
        <f t="shared" si="1"/>
        <v>2.3668246600688377E-3</v>
      </c>
      <c r="G45" s="33"/>
      <c r="H45" s="41">
        <f>'HRQOL scores'!E$10</f>
        <v>0.84014910021149181</v>
      </c>
      <c r="I45" s="38">
        <f t="shared" si="4"/>
        <v>95778.709999999992</v>
      </c>
      <c r="J45" s="38">
        <f t="shared" si="5"/>
        <v>80468.397025917409</v>
      </c>
      <c r="K45" s="41">
        <f>SUM(J45:J$119)/C45</f>
        <v>29.58137563636037</v>
      </c>
    </row>
    <row r="46" spans="1:11" x14ac:dyDescent="0.2">
      <c r="A46" s="48">
        <v>41</v>
      </c>
      <c r="C46" s="22">
        <v>95665.23</v>
      </c>
      <c r="D46" s="28">
        <f t="shared" si="0"/>
        <v>245.1299999999901</v>
      </c>
      <c r="E46" s="41">
        <f>SUMPRODUCT(D46:D$119*$A46:$A$119)/C46+0.5-$A46</f>
        <v>36.005258892302294</v>
      </c>
      <c r="F46" s="34">
        <f t="shared" si="1"/>
        <v>2.5623729750086852E-3</v>
      </c>
      <c r="G46" s="33"/>
      <c r="H46" s="41">
        <f>'HRQOL scores'!E$10</f>
        <v>0.84014910021149181</v>
      </c>
      <c r="I46" s="38">
        <f t="shared" si="4"/>
        <v>95542.665000000008</v>
      </c>
      <c r="J46" s="38">
        <f t="shared" si="5"/>
        <v>80270.084031557999</v>
      </c>
      <c r="K46" s="41">
        <f>SUM(J46:J$119)/C46</f>
        <v>28.810409967731452</v>
      </c>
    </row>
    <row r="47" spans="1:11" x14ac:dyDescent="0.2">
      <c r="A47" s="48">
        <v>42</v>
      </c>
      <c r="C47" s="22">
        <v>95420.1</v>
      </c>
      <c r="D47" s="28">
        <f t="shared" si="0"/>
        <v>264.85000000000582</v>
      </c>
      <c r="E47" s="41">
        <f>SUMPRODUCT(D47:D$119*$A47:$A$119)/C47+0.5-$A47</f>
        <v>35.096470325870996</v>
      </c>
      <c r="F47" s="34">
        <f t="shared" si="1"/>
        <v>2.7756206501565791E-3</v>
      </c>
      <c r="G47" s="33"/>
      <c r="H47" s="41">
        <f>'HRQOL scores'!E$10</f>
        <v>0.84014910021149181</v>
      </c>
      <c r="I47" s="38">
        <f t="shared" si="4"/>
        <v>95287.675000000003</v>
      </c>
      <c r="J47" s="38">
        <f t="shared" si="5"/>
        <v>80055.854412495071</v>
      </c>
      <c r="K47" s="41">
        <f>SUM(J47:J$119)/C47</f>
        <v>28.043194378603289</v>
      </c>
    </row>
    <row r="48" spans="1:11" x14ac:dyDescent="0.2">
      <c r="A48" s="48">
        <v>43</v>
      </c>
      <c r="C48" s="22">
        <v>95155.25</v>
      </c>
      <c r="D48" s="28">
        <f t="shared" si="0"/>
        <v>286.41999999999825</v>
      </c>
      <c r="E48" s="41">
        <f>SUMPRODUCT(D48:D$119*$A48:$A$119)/C48+0.5-$A48</f>
        <v>34.19276427881428</v>
      </c>
      <c r="F48" s="34">
        <f t="shared" si="1"/>
        <v>3.0100283484095543E-3</v>
      </c>
      <c r="G48" s="33"/>
      <c r="H48" s="41">
        <f>'HRQOL scores'!E$10</f>
        <v>0.84014910021149181</v>
      </c>
      <c r="I48" s="38">
        <f t="shared" si="4"/>
        <v>95012.040000000008</v>
      </c>
      <c r="J48" s="38">
        <f t="shared" si="5"/>
        <v>79824.279915258274</v>
      </c>
      <c r="K48" s="41">
        <f>SUM(J48:J$119)/C48</f>
        <v>27.279929982983269</v>
      </c>
    </row>
    <row r="49" spans="1:11" x14ac:dyDescent="0.2">
      <c r="A49" s="48">
        <v>44</v>
      </c>
      <c r="C49" s="22">
        <v>94868.83</v>
      </c>
      <c r="D49" s="28">
        <f t="shared" si="0"/>
        <v>309.91999999999825</v>
      </c>
      <c r="E49" s="41">
        <f>SUMPRODUCT(D49:D$119*$A49:$A$119)/C49+0.5-$A49</f>
        <v>33.294486641625539</v>
      </c>
      <c r="F49" s="34">
        <f t="shared" si="1"/>
        <v>3.2668264170644693E-3</v>
      </c>
      <c r="G49" s="33"/>
      <c r="H49" s="41">
        <f>'HRQOL scores'!E$10</f>
        <v>0.84014910021149181</v>
      </c>
      <c r="I49" s="38">
        <f t="shared" si="4"/>
        <v>94713.87</v>
      </c>
      <c r="J49" s="38">
        <f t="shared" si="5"/>
        <v>79573.772658048198</v>
      </c>
      <c r="K49" s="41">
        <f>SUM(J49:J$119)/C49</f>
        <v>26.520873901343681</v>
      </c>
    </row>
    <row r="50" spans="1:11" x14ac:dyDescent="0.2">
      <c r="A50" s="48">
        <v>45</v>
      </c>
      <c r="C50" s="22">
        <v>94558.91</v>
      </c>
      <c r="D50" s="28">
        <f t="shared" si="0"/>
        <v>336.02000000000407</v>
      </c>
      <c r="E50" s="41">
        <f>SUMPRODUCT(D50:D$119*$A50:$A$119)/C50+0.5-$A50</f>
        <v>32.401971671856657</v>
      </c>
      <c r="F50" s="34">
        <f t="shared" si="1"/>
        <v>3.5535519603599923E-3</v>
      </c>
      <c r="G50" s="33"/>
      <c r="H50" s="41">
        <f>'HRQOL scores'!E$11</f>
        <v>0.82506391240965804</v>
      </c>
      <c r="I50" s="38">
        <f t="shared" si="4"/>
        <v>94390.9</v>
      </c>
      <c r="J50" s="38">
        <f t="shared" si="5"/>
        <v>77878.525249868791</v>
      </c>
      <c r="K50" s="41">
        <f>SUM(J50:J$119)/C50</f>
        <v>25.76627104669419</v>
      </c>
    </row>
    <row r="51" spans="1:11" x14ac:dyDescent="0.2">
      <c r="A51" s="48">
        <v>46</v>
      </c>
      <c r="C51" s="22">
        <v>94222.89</v>
      </c>
      <c r="D51" s="28">
        <f t="shared" si="0"/>
        <v>363.9600000000064</v>
      </c>
      <c r="E51" s="41">
        <f>SUMPRODUCT(D51:D$119*$A51:$A$119)/C51+0.5-$A51</f>
        <v>31.515741272016214</v>
      </c>
      <c r="F51" s="34">
        <f t="shared" si="1"/>
        <v>3.8627556424984037E-3</v>
      </c>
      <c r="G51" s="33"/>
      <c r="H51" s="41">
        <f>'HRQOL scores'!E$11</f>
        <v>0.82506391240965804</v>
      </c>
      <c r="I51" s="38">
        <f t="shared" si="4"/>
        <v>94040.91</v>
      </c>
      <c r="J51" s="38">
        <f t="shared" si="5"/>
        <v>77589.761131164531</v>
      </c>
      <c r="K51" s="41">
        <f>SUM(J51:J$119)/C51</f>
        <v>25.031624265505904</v>
      </c>
    </row>
    <row r="52" spans="1:11" x14ac:dyDescent="0.2">
      <c r="A52" s="48">
        <v>47</v>
      </c>
      <c r="C52" s="22">
        <v>93858.93</v>
      </c>
      <c r="D52" s="28">
        <f t="shared" si="0"/>
        <v>391.84999999999127</v>
      </c>
      <c r="E52" s="41">
        <f>SUMPRODUCT(D52:D$119*$A52:$A$119)/C52+0.5-$A52</f>
        <v>30.636012078356785</v>
      </c>
      <c r="F52" s="34">
        <f t="shared" si="1"/>
        <v>4.1748824539123907E-3</v>
      </c>
      <c r="G52" s="33"/>
      <c r="H52" s="41">
        <f>'HRQOL scores'!E$11</f>
        <v>0.82506391240965804</v>
      </c>
      <c r="I52" s="38">
        <f t="shared" si="4"/>
        <v>93663.005000000005</v>
      </c>
      <c r="J52" s="38">
        <f t="shared" si="5"/>
        <v>77277.965353345367</v>
      </c>
      <c r="K52" s="41">
        <f>SUM(J52:J$119)/C52</f>
        <v>24.302026653818977</v>
      </c>
    </row>
    <row r="53" spans="1:11" x14ac:dyDescent="0.2">
      <c r="A53" s="48">
        <v>48</v>
      </c>
      <c r="C53" s="22">
        <v>93467.08</v>
      </c>
      <c r="D53" s="28">
        <f t="shared" si="0"/>
        <v>418.24000000000524</v>
      </c>
      <c r="E53" s="41">
        <f>SUMPRODUCT(D53:D$119*$A53:$A$119)/C53+0.5-$A53</f>
        <v>29.762353848452776</v>
      </c>
      <c r="F53" s="34">
        <f t="shared" si="1"/>
        <v>4.4747305682386268E-3</v>
      </c>
      <c r="G53" s="33"/>
      <c r="H53" s="41">
        <f>'HRQOL scores'!E$11</f>
        <v>0.82506391240965804</v>
      </c>
      <c r="I53" s="38">
        <f t="shared" si="4"/>
        <v>93257.959999999992</v>
      </c>
      <c r="J53" s="38">
        <f t="shared" si="5"/>
        <v>76943.777340943387</v>
      </c>
      <c r="K53" s="41">
        <f>SUM(J53:J$119)/C53</f>
        <v>23.577116704679163</v>
      </c>
    </row>
    <row r="54" spans="1:11" x14ac:dyDescent="0.2">
      <c r="A54" s="48">
        <v>49</v>
      </c>
      <c r="C54" s="22">
        <v>93048.84</v>
      </c>
      <c r="D54" s="28">
        <f t="shared" si="0"/>
        <v>443.72000000000116</v>
      </c>
      <c r="E54" s="41">
        <f>SUMPRODUCT(D54:D$119*$A54:$A$119)/C54+0.5-$A54</f>
        <v>28.893883557727776</v>
      </c>
      <c r="F54" s="34">
        <f t="shared" si="1"/>
        <v>4.7686784703603099E-3</v>
      </c>
      <c r="G54" s="33"/>
      <c r="H54" s="41">
        <f>'HRQOL scores'!E$11</f>
        <v>0.82506391240965804</v>
      </c>
      <c r="I54" s="38">
        <f t="shared" si="4"/>
        <v>92826.98</v>
      </c>
      <c r="J54" s="38">
        <f t="shared" si="5"/>
        <v>76588.191295973069</v>
      </c>
      <c r="K54" s="41">
        <f>SUM(J54:J$119)/C54</f>
        <v>22.856173982014617</v>
      </c>
    </row>
    <row r="55" spans="1:11" x14ac:dyDescent="0.2">
      <c r="A55" s="48">
        <v>50</v>
      </c>
      <c r="C55" s="22">
        <v>92605.119999999995</v>
      </c>
      <c r="D55" s="28">
        <f t="shared" si="0"/>
        <v>469.84999999999127</v>
      </c>
      <c r="E55" s="41">
        <f>SUMPRODUCT(D55:D$119*$A55:$A$119)/C55+0.5-$A55</f>
        <v>28.029933638028254</v>
      </c>
      <c r="F55" s="34">
        <f t="shared" si="1"/>
        <v>5.0736935495574254E-3</v>
      </c>
      <c r="G55" s="33"/>
      <c r="H55" s="41">
        <f>'HRQOL scores'!E$11</f>
        <v>0.82506391240965804</v>
      </c>
      <c r="I55" s="38">
        <f t="shared" si="4"/>
        <v>92370.195000000007</v>
      </c>
      <c r="J55" s="38">
        <f t="shared" si="5"/>
        <v>76211.314476743035</v>
      </c>
      <c r="K55" s="41">
        <f>SUM(J55:J$119)/C55</f>
        <v>22.138649402632026</v>
      </c>
    </row>
    <row r="56" spans="1:11" x14ac:dyDescent="0.2">
      <c r="A56" s="48">
        <v>51</v>
      </c>
      <c r="C56" s="22">
        <v>92135.27</v>
      </c>
      <c r="D56" s="28">
        <f t="shared" si="0"/>
        <v>498.99000000000524</v>
      </c>
      <c r="E56" s="41">
        <f>SUMPRODUCT(D56:D$119*$A56:$A$119)/C56+0.5-$A56</f>
        <v>27.170324384371398</v>
      </c>
      <c r="F56" s="34">
        <f t="shared" si="1"/>
        <v>5.4158412950871607E-3</v>
      </c>
      <c r="G56" s="33"/>
      <c r="H56" s="41">
        <f>'HRQOL scores'!E$11</f>
        <v>0.82506391240965804</v>
      </c>
      <c r="I56" s="38">
        <f t="shared" si="4"/>
        <v>91885.774999999994</v>
      </c>
      <c r="J56" s="38">
        <f t="shared" si="5"/>
        <v>75811.637016293535</v>
      </c>
      <c r="K56" s="41">
        <f>SUM(J56:J$119)/C56</f>
        <v>21.424379285933863</v>
      </c>
    </row>
    <row r="57" spans="1:11" x14ac:dyDescent="0.2">
      <c r="A57" s="48">
        <v>52</v>
      </c>
      <c r="C57" s="22">
        <v>91636.28</v>
      </c>
      <c r="D57" s="28">
        <f t="shared" si="0"/>
        <v>532.88999999999942</v>
      </c>
      <c r="E57" s="41">
        <f>SUMPRODUCT(D57:D$119*$A57:$A$119)/C57+0.5-$A57</f>
        <v>26.315553164550579</v>
      </c>
      <c r="F57" s="34">
        <f t="shared" si="1"/>
        <v>5.815273164733438E-3</v>
      </c>
      <c r="G57" s="33"/>
      <c r="H57" s="41">
        <f>'HRQOL scores'!E$11</f>
        <v>0.82506391240965804</v>
      </c>
      <c r="I57" s="38">
        <f t="shared" si="4"/>
        <v>91369.834999999992</v>
      </c>
      <c r="J57" s="38">
        <f t="shared" si="5"/>
        <v>75385.953541324896</v>
      </c>
      <c r="K57" s="41">
        <f>SUM(J57:J$119)/C57</f>
        <v>20.713731865540925</v>
      </c>
    </row>
    <row r="58" spans="1:11" x14ac:dyDescent="0.2">
      <c r="A58" s="48">
        <v>53</v>
      </c>
      <c r="C58" s="22">
        <v>91103.39</v>
      </c>
      <c r="D58" s="28">
        <f t="shared" si="0"/>
        <v>574.44000000000233</v>
      </c>
      <c r="E58" s="41">
        <f>SUMPRODUCT(D58:D$119*$A58:$A$119)/C58+0.5-$A58</f>
        <v>25.466555779555989</v>
      </c>
      <c r="F58" s="34">
        <f t="shared" si="1"/>
        <v>6.3053636094112667E-3</v>
      </c>
      <c r="G58" s="33"/>
      <c r="H58" s="41">
        <f>'HRQOL scores'!E$11</f>
        <v>0.82506391240965804</v>
      </c>
      <c r="I58" s="38">
        <f t="shared" si="4"/>
        <v>90816.17</v>
      </c>
      <c r="J58" s="38">
        <f t="shared" si="5"/>
        <v>74929.144530260615</v>
      </c>
      <c r="K58" s="41">
        <f>SUM(J58:J$119)/C58</f>
        <v>20.007415525748335</v>
      </c>
    </row>
    <row r="59" spans="1:11" x14ac:dyDescent="0.2">
      <c r="A59" s="48">
        <v>54</v>
      </c>
      <c r="C59" s="22">
        <v>90528.95</v>
      </c>
      <c r="D59" s="28">
        <f t="shared" si="0"/>
        <v>624.70999999999185</v>
      </c>
      <c r="E59" s="41">
        <f>SUMPRODUCT(D59:D$119*$A59:$A$119)/C59+0.5-$A59</f>
        <v>24.62497790089958</v>
      </c>
      <c r="F59" s="34">
        <f t="shared" si="1"/>
        <v>6.9006654777283051E-3</v>
      </c>
      <c r="G59" s="33"/>
      <c r="H59" s="41">
        <f>'HRQOL scores'!E$11</f>
        <v>0.82506391240965804</v>
      </c>
      <c r="I59" s="38">
        <f t="shared" si="4"/>
        <v>90216.595000000001</v>
      </c>
      <c r="J59" s="38">
        <f t="shared" si="5"/>
        <v>74434.456834977595</v>
      </c>
      <c r="K59" s="41">
        <f>SUM(J59:J$119)/C59</f>
        <v>19.306688468208733</v>
      </c>
    </row>
    <row r="60" spans="1:11" x14ac:dyDescent="0.2">
      <c r="A60" s="48">
        <v>55</v>
      </c>
      <c r="C60" s="22">
        <v>89904.24</v>
      </c>
      <c r="D60" s="28">
        <f t="shared" si="0"/>
        <v>684.18000000000757</v>
      </c>
      <c r="E60" s="41">
        <f>SUMPRODUCT(D60:D$119*$A60:$A$119)/C60+0.5-$A60</f>
        <v>23.792613097465065</v>
      </c>
      <c r="F60" s="34">
        <f t="shared" si="1"/>
        <v>7.6100971433606191E-3</v>
      </c>
      <c r="G60" s="33"/>
      <c r="H60" s="41">
        <f>'HRQOL scores'!E$12</f>
        <v>0.81556644938626277</v>
      </c>
      <c r="I60" s="38">
        <f t="shared" si="4"/>
        <v>89562.15</v>
      </c>
      <c r="J60" s="38">
        <f t="shared" si="5"/>
        <v>73043.884674899877</v>
      </c>
      <c r="K60" s="41">
        <f>SUM(J60:J$119)/C60</f>
        <v>18.612912785526774</v>
      </c>
    </row>
    <row r="61" spans="1:11" x14ac:dyDescent="0.2">
      <c r="A61" s="48">
        <v>56</v>
      </c>
      <c r="C61" s="22">
        <v>89220.06</v>
      </c>
      <c r="D61" s="28">
        <f t="shared" si="0"/>
        <v>750.33000000000175</v>
      </c>
      <c r="E61" s="41">
        <f>SUMPRODUCT(D61:D$119*$A61:$A$119)/C61+0.5-$A61</f>
        <v>22.97123144886524</v>
      </c>
      <c r="F61" s="34">
        <f t="shared" si="1"/>
        <v>8.409880020255554E-3</v>
      </c>
      <c r="G61" s="33"/>
      <c r="H61" s="41">
        <f>'HRQOL scores'!E$12</f>
        <v>0.81556644938626277</v>
      </c>
      <c r="I61" s="38">
        <f t="shared" si="4"/>
        <v>88844.89499999999</v>
      </c>
      <c r="J61" s="38">
        <f t="shared" si="5"/>
        <v>72458.915561245318</v>
      </c>
      <c r="K61" s="41">
        <f>SUM(J61:J$119)/C61</f>
        <v>17.936951549843922</v>
      </c>
    </row>
    <row r="62" spans="1:11" x14ac:dyDescent="0.2">
      <c r="A62" s="48">
        <v>57</v>
      </c>
      <c r="C62" s="22">
        <v>88469.73</v>
      </c>
      <c r="D62" s="28">
        <f t="shared" si="0"/>
        <v>820.52999999999884</v>
      </c>
      <c r="E62" s="41">
        <f>SUMPRODUCT(D62:D$119*$A62:$A$119)/C62+0.5-$A62</f>
        <v>22.161814590613574</v>
      </c>
      <c r="F62" s="34">
        <f t="shared" si="1"/>
        <v>9.2746976847335114E-3</v>
      </c>
      <c r="G62" s="33"/>
      <c r="H62" s="41">
        <f>'HRQOL scores'!E$12</f>
        <v>0.81556644938626277</v>
      </c>
      <c r="I62" s="38">
        <f t="shared" si="4"/>
        <v>88059.464999999997</v>
      </c>
      <c r="J62" s="38">
        <f t="shared" si="5"/>
        <v>71818.345204903875</v>
      </c>
      <c r="K62" s="41">
        <f>SUM(J62:J$119)/C62</f>
        <v>17.270053587062176</v>
      </c>
    </row>
    <row r="63" spans="1:11" x14ac:dyDescent="0.2">
      <c r="A63" s="48">
        <v>58</v>
      </c>
      <c r="C63" s="22">
        <v>87649.2</v>
      </c>
      <c r="D63" s="28">
        <f t="shared" si="0"/>
        <v>890.69000000000233</v>
      </c>
      <c r="E63" s="41">
        <f>SUMPRODUCT(D63:D$119*$A63:$A$119)/C63+0.5-$A63</f>
        <v>21.364602165697391</v>
      </c>
      <c r="F63" s="34">
        <f t="shared" si="1"/>
        <v>1.0161986646769193E-2</v>
      </c>
      <c r="G63" s="33"/>
      <c r="H63" s="41">
        <f>'HRQOL scores'!E$12</f>
        <v>0.81556644938626277</v>
      </c>
      <c r="I63" s="38">
        <f t="shared" si="4"/>
        <v>87203.854999999996</v>
      </c>
      <c r="J63" s="38">
        <f t="shared" si="5"/>
        <v>71120.538395144496</v>
      </c>
      <c r="K63" s="41">
        <f>SUM(J63:J$119)/C63</f>
        <v>16.612343669172319</v>
      </c>
    </row>
    <row r="64" spans="1:11" x14ac:dyDescent="0.2">
      <c r="A64" s="48">
        <v>59</v>
      </c>
      <c r="C64" s="22">
        <v>86758.51</v>
      </c>
      <c r="D64" s="28">
        <f t="shared" si="0"/>
        <v>961.1299999999901</v>
      </c>
      <c r="E64" s="41">
        <f>SUMPRODUCT(D64:D$119*$A64:$A$119)/C64+0.5-$A64</f>
        <v>20.578804697563882</v>
      </c>
      <c r="F64" s="34">
        <f t="shared" si="1"/>
        <v>1.1078221606157023E-2</v>
      </c>
      <c r="G64" s="33"/>
      <c r="H64" s="41">
        <f>'HRQOL scores'!E$12</f>
        <v>0.81556644938626277</v>
      </c>
      <c r="I64" s="38">
        <f t="shared" si="4"/>
        <v>86277.945000000007</v>
      </c>
      <c r="J64" s="38">
        <f t="shared" si="5"/>
        <v>70365.397263993262</v>
      </c>
      <c r="K64" s="41">
        <f>SUM(J64:J$119)/C64</f>
        <v>15.963138305773965</v>
      </c>
    </row>
    <row r="65" spans="1:11" x14ac:dyDescent="0.2">
      <c r="A65" s="48">
        <v>60</v>
      </c>
      <c r="C65" s="22">
        <v>85797.38</v>
      </c>
      <c r="D65" s="28">
        <f t="shared" si="0"/>
        <v>1038.3600000000006</v>
      </c>
      <c r="E65" s="41">
        <f>SUMPRODUCT(D65:D$119*$A65:$A$119)/C65+0.5-$A65</f>
        <v>19.803733961825429</v>
      </c>
      <c r="F65" s="34">
        <f t="shared" si="1"/>
        <v>1.2102467464624218E-2</v>
      </c>
      <c r="G65" s="33"/>
      <c r="H65" s="41">
        <f>'HRQOL scores'!E$12</f>
        <v>0.81556644938626277</v>
      </c>
      <c r="I65" s="38">
        <f t="shared" si="4"/>
        <v>85278.200000000012</v>
      </c>
      <c r="J65" s="38">
        <f t="shared" si="5"/>
        <v>69550.038784051605</v>
      </c>
      <c r="K65" s="41">
        <f>SUM(J65:J$119)/C65</f>
        <v>15.321827975037003</v>
      </c>
    </row>
    <row r="66" spans="1:11" x14ac:dyDescent="0.2">
      <c r="A66" s="48">
        <v>61</v>
      </c>
      <c r="C66" s="22">
        <v>84759.02</v>
      </c>
      <c r="D66" s="28">
        <f t="shared" si="0"/>
        <v>1125.8899999999994</v>
      </c>
      <c r="E66" s="41">
        <f>SUMPRODUCT(D66:D$119*$A66:$A$119)/C66+0.5-$A66</f>
        <v>19.040218824399361</v>
      </c>
      <c r="F66" s="34">
        <f t="shared" si="1"/>
        <v>1.3283423994284022E-2</v>
      </c>
      <c r="G66" s="33"/>
      <c r="H66" s="41">
        <f>'HRQOL scores'!E$12</f>
        <v>0.81556644938626277</v>
      </c>
      <c r="I66" s="38">
        <f t="shared" si="4"/>
        <v>84196.075000000012</v>
      </c>
      <c r="J66" s="38">
        <f t="shared" si="5"/>
        <v>68667.493940009488</v>
      </c>
      <c r="K66" s="41">
        <f>SUM(J66:J$119)/C66</f>
        <v>14.688969484130757</v>
      </c>
    </row>
    <row r="67" spans="1:11" x14ac:dyDescent="0.2">
      <c r="A67" s="48">
        <v>62</v>
      </c>
      <c r="C67" s="22">
        <v>83633.13</v>
      </c>
      <c r="D67" s="28">
        <f t="shared" si="0"/>
        <v>1217.9199999999983</v>
      </c>
      <c r="E67" s="41">
        <f>SUMPRODUCT(D67:D$119*$A67:$A$119)/C67+0.5-$A67</f>
        <v>18.289811862136972</v>
      </c>
      <c r="F67" s="34">
        <f t="shared" si="1"/>
        <v>1.4562649992891551E-2</v>
      </c>
      <c r="G67" s="33"/>
      <c r="H67" s="41">
        <f>'HRQOL scores'!E$12</f>
        <v>0.81556644938626277</v>
      </c>
      <c r="I67" s="38">
        <f t="shared" si="4"/>
        <v>83024.170000000013</v>
      </c>
      <c r="J67" s="38">
        <f t="shared" si="5"/>
        <v>67711.727540141481</v>
      </c>
      <c r="K67" s="41">
        <f>SUM(J67:J$119)/C67</f>
        <v>14.065659916648091</v>
      </c>
    </row>
    <row r="68" spans="1:11" x14ac:dyDescent="0.2">
      <c r="A68" s="48">
        <v>63</v>
      </c>
      <c r="C68" s="22">
        <v>82415.210000000006</v>
      </c>
      <c r="D68" s="28">
        <f t="shared" si="0"/>
        <v>1312.1800000000076</v>
      </c>
      <c r="E68" s="41">
        <f>SUMPRODUCT(D68:D$119*$A68:$A$119)/C68+0.5-$A68</f>
        <v>17.552707117310547</v>
      </c>
      <c r="F68" s="34">
        <f t="shared" si="1"/>
        <v>1.5921575641195448E-2</v>
      </c>
      <c r="G68" s="33"/>
      <c r="H68" s="41">
        <f>'HRQOL scores'!E$12</f>
        <v>0.81556644938626277</v>
      </c>
      <c r="I68" s="38">
        <f t="shared" si="4"/>
        <v>81759.12</v>
      </c>
      <c r="J68" s="38">
        <f t="shared" si="5"/>
        <v>66679.995203345374</v>
      </c>
      <c r="K68" s="41">
        <f>SUM(J68:J$119)/C68</f>
        <v>13.451927584782924</v>
      </c>
    </row>
    <row r="69" spans="1:11" x14ac:dyDescent="0.2">
      <c r="A69" s="48">
        <v>64</v>
      </c>
      <c r="C69" s="22">
        <v>81103.03</v>
      </c>
      <c r="D69" s="28">
        <f t="shared" ref="D69:D119" si="6">C69-C70</f>
        <v>1408.2700000000041</v>
      </c>
      <c r="E69" s="41">
        <f>SUMPRODUCT(D69:D$119*$A69:$A$119)/C69+0.5-$A69</f>
        <v>16.828605825721226</v>
      </c>
      <c r="F69" s="34">
        <f t="shared" ref="F69:F115" si="7">D69/C69</f>
        <v>1.7363962850709822E-2</v>
      </c>
      <c r="G69" s="33"/>
      <c r="H69" s="41">
        <f>'HRQOL scores'!E$12</f>
        <v>0.81556644938626277</v>
      </c>
      <c r="I69" s="38">
        <f t="shared" ref="I69:I100" si="8">(D69*0.5+C70)</f>
        <v>80398.89499999999</v>
      </c>
      <c r="J69" s="38">
        <f t="shared" ref="J69:J100" si="9">I69*H69</f>
        <v>65570.64132972894</v>
      </c>
      <c r="K69" s="41">
        <f>SUM(J69:J$119)/C69</f>
        <v>12.847404611163501</v>
      </c>
    </row>
    <row r="70" spans="1:11" x14ac:dyDescent="0.2">
      <c r="A70" s="48">
        <v>65</v>
      </c>
      <c r="C70" s="22">
        <v>79694.759999999995</v>
      </c>
      <c r="D70" s="28">
        <f t="shared" si="6"/>
        <v>1502.5</v>
      </c>
      <c r="E70" s="41">
        <f>SUMPRODUCT(D70:D$119*$A70:$A$119)/C70+0.5-$A70</f>
        <v>16.117145319738015</v>
      </c>
      <c r="F70" s="34">
        <f t="shared" si="7"/>
        <v>1.8853184324791241E-2</v>
      </c>
      <c r="G70" s="33"/>
      <c r="H70" s="41">
        <f>'HRQOL scores'!E$13</f>
        <v>0.79566481673785006</v>
      </c>
      <c r="I70" s="38">
        <f t="shared" si="8"/>
        <v>78943.509999999995</v>
      </c>
      <c r="J70" s="38">
        <f t="shared" si="9"/>
        <v>62812.573416792628</v>
      </c>
      <c r="K70" s="41">
        <f>SUM(J70:J$119)/C70</f>
        <v>12.251656197617043</v>
      </c>
    </row>
    <row r="71" spans="1:11" x14ac:dyDescent="0.2">
      <c r="A71" s="48">
        <v>66</v>
      </c>
      <c r="C71" s="22">
        <v>78192.259999999995</v>
      </c>
      <c r="D71" s="28">
        <f t="shared" si="6"/>
        <v>1597.2099999999919</v>
      </c>
      <c r="E71" s="41">
        <f>SUMPRODUCT(D71:D$119*$A71:$A$119)/C71+0.5-$A71</f>
        <v>15.417235902142281</v>
      </c>
      <c r="F71" s="34">
        <f t="shared" si="7"/>
        <v>2.0426702080231368E-2</v>
      </c>
      <c r="G71" s="33"/>
      <c r="H71" s="41">
        <f>'HRQOL scores'!E$13</f>
        <v>0.79566481673785006</v>
      </c>
      <c r="I71" s="38">
        <f t="shared" si="8"/>
        <v>77393.654999999999</v>
      </c>
      <c r="J71" s="38">
        <f t="shared" si="9"/>
        <v>61579.408322247393</v>
      </c>
      <c r="K71" s="41">
        <f>SUM(J71:J$119)/C71</f>
        <v>11.68376802070704</v>
      </c>
    </row>
    <row r="72" spans="1:11" x14ac:dyDescent="0.2">
      <c r="A72" s="48">
        <v>67</v>
      </c>
      <c r="C72" s="22">
        <v>76595.05</v>
      </c>
      <c r="D72" s="28">
        <f t="shared" si="6"/>
        <v>1708.1000000000058</v>
      </c>
      <c r="E72" s="41">
        <f>SUMPRODUCT(D72:D$119*$A72:$A$119)/C72+0.5-$A72</f>
        <v>14.728299846290895</v>
      </c>
      <c r="F72" s="34">
        <f t="shared" si="7"/>
        <v>2.230039669665345E-2</v>
      </c>
      <c r="G72" s="33"/>
      <c r="H72" s="41">
        <f>'HRQOL scores'!E$13</f>
        <v>0.79566481673785006</v>
      </c>
      <c r="I72" s="38">
        <f t="shared" si="8"/>
        <v>75741</v>
      </c>
      <c r="J72" s="38">
        <f t="shared" si="9"/>
        <v>60264.448884541504</v>
      </c>
      <c r="K72" s="41">
        <f>SUM(J72:J$119)/C72</f>
        <v>11.123444903196262</v>
      </c>
    </row>
    <row r="73" spans="1:11" x14ac:dyDescent="0.2">
      <c r="A73" s="48">
        <v>68</v>
      </c>
      <c r="C73" s="22">
        <v>74886.95</v>
      </c>
      <c r="D73" s="28">
        <f t="shared" si="6"/>
        <v>1835.0200000000041</v>
      </c>
      <c r="E73" s="41">
        <f>SUMPRODUCT(D73:D$119*$A73:$A$119)/C73+0.5-$A73</f>
        <v>14.052833813389952</v>
      </c>
      <c r="F73" s="34">
        <f t="shared" si="7"/>
        <v>2.4503868831618914E-2</v>
      </c>
      <c r="G73" s="33"/>
      <c r="H73" s="41">
        <f>'HRQOL scores'!E$13</f>
        <v>0.79566481673785006</v>
      </c>
      <c r="I73" s="38">
        <f t="shared" si="8"/>
        <v>73969.440000000002</v>
      </c>
      <c r="J73" s="38">
        <f t="shared" si="9"/>
        <v>58854.880921801399</v>
      </c>
      <c r="K73" s="41">
        <f>SUM(J73:J$119)/C73</f>
        <v>10.572421091365333</v>
      </c>
    </row>
    <row r="74" spans="1:11" x14ac:dyDescent="0.2">
      <c r="A74" s="48">
        <v>69</v>
      </c>
      <c r="C74" s="22">
        <v>73051.929999999993</v>
      </c>
      <c r="D74" s="28">
        <f t="shared" si="6"/>
        <v>1969.9599999999919</v>
      </c>
      <c r="E74" s="41">
        <f>SUMPRODUCT(D74:D$119*$A74:$A$119)/C74+0.5-$A74</f>
        <v>13.393272746409878</v>
      </c>
      <c r="F74" s="34">
        <f t="shared" si="7"/>
        <v>2.6966570219294578E-2</v>
      </c>
      <c r="G74" s="33"/>
      <c r="H74" s="41">
        <f>'HRQOL scores'!E$13</f>
        <v>0.79566481673785006</v>
      </c>
      <c r="I74" s="38">
        <f t="shared" si="8"/>
        <v>72066.95</v>
      </c>
      <c r="J74" s="38">
        <f t="shared" si="9"/>
        <v>57341.136564605804</v>
      </c>
      <c r="K74" s="41">
        <f>SUM(J74:J$119)/C74</f>
        <v>10.032335746998333</v>
      </c>
    </row>
    <row r="75" spans="1:11" x14ac:dyDescent="0.2">
      <c r="A75" s="48">
        <v>70</v>
      </c>
      <c r="C75" s="22">
        <v>71081.97</v>
      </c>
      <c r="D75" s="28">
        <f t="shared" si="6"/>
        <v>2102.4900000000052</v>
      </c>
      <c r="E75" s="41">
        <f>SUMPRODUCT(D75:D$119*$A75:$A$119)/C75+0.5-$A75</f>
        <v>12.750595870396438</v>
      </c>
      <c r="F75" s="34">
        <f t="shared" si="7"/>
        <v>2.9578386755460002E-2</v>
      </c>
      <c r="G75" s="33"/>
      <c r="H75" s="41">
        <f>'HRQOL scores'!E$13</f>
        <v>0.79566481673785006</v>
      </c>
      <c r="I75" s="38">
        <f t="shared" si="8"/>
        <v>70030.725000000006</v>
      </c>
      <c r="J75" s="38">
        <f t="shared" si="9"/>
        <v>55720.983973143782</v>
      </c>
      <c r="K75" s="41">
        <f>SUM(J75:J$119)/C75</f>
        <v>9.5036807809577315</v>
      </c>
    </row>
    <row r="76" spans="1:11" x14ac:dyDescent="0.2">
      <c r="A76" s="48">
        <v>71</v>
      </c>
      <c r="C76" s="22">
        <v>68979.48</v>
      </c>
      <c r="D76" s="28">
        <f t="shared" si="6"/>
        <v>2235.3600000000006</v>
      </c>
      <c r="E76" s="41">
        <f>SUMPRODUCT(D76:D$119*$A76:$A$119)/C76+0.5-$A76</f>
        <v>12.123993224385615</v>
      </c>
      <c r="F76" s="34">
        <f t="shared" si="7"/>
        <v>3.2406159049038943E-2</v>
      </c>
      <c r="G76" s="33"/>
      <c r="H76" s="41">
        <f>'HRQOL scores'!E$13</f>
        <v>0.79566481673785006</v>
      </c>
      <c r="I76" s="38">
        <f t="shared" si="8"/>
        <v>67861.799999999988</v>
      </c>
      <c r="J76" s="38">
        <f t="shared" si="9"/>
        <v>53995.246660500627</v>
      </c>
      <c r="K76" s="41">
        <f>SUM(J76:J$119)/C76</f>
        <v>8.985561621926843</v>
      </c>
    </row>
    <row r="77" spans="1:11" x14ac:dyDescent="0.2">
      <c r="A77" s="48">
        <v>72</v>
      </c>
      <c r="C77" s="22">
        <v>66744.12</v>
      </c>
      <c r="D77" s="28">
        <f t="shared" si="6"/>
        <v>2376.6999999999971</v>
      </c>
      <c r="E77" s="41">
        <f>SUMPRODUCT(D77:D$119*$A77:$A$119)/C77+0.5-$A77</f>
        <v>11.513298072424121</v>
      </c>
      <c r="F77" s="34">
        <f t="shared" si="7"/>
        <v>3.5609129313563463E-2</v>
      </c>
      <c r="G77" s="33"/>
      <c r="H77" s="41">
        <f>'HRQOL scores'!E$13</f>
        <v>0.79566481673785006</v>
      </c>
      <c r="I77" s="38">
        <f t="shared" si="8"/>
        <v>65555.76999999999</v>
      </c>
      <c r="J77" s="38">
        <f t="shared" si="9"/>
        <v>52160.419723158637</v>
      </c>
      <c r="K77" s="41">
        <f>SUM(J77:J$119)/C77</f>
        <v>8.4775126487242556</v>
      </c>
    </row>
    <row r="78" spans="1:11" x14ac:dyDescent="0.2">
      <c r="A78" s="48">
        <v>73</v>
      </c>
      <c r="C78" s="22">
        <v>64367.42</v>
      </c>
      <c r="D78" s="28">
        <f t="shared" si="6"/>
        <v>2525.8099999999977</v>
      </c>
      <c r="E78" s="41">
        <f>SUMPRODUCT(D78:D$119*$A78:$A$119)/C78+0.5-$A78</f>
        <v>10.919952642837686</v>
      </c>
      <c r="F78" s="34">
        <f t="shared" si="7"/>
        <v>3.9240503969244035E-2</v>
      </c>
      <c r="G78" s="33"/>
      <c r="H78" s="41">
        <f>'HRQOL scores'!E$13</f>
        <v>0.79566481673785006</v>
      </c>
      <c r="I78" s="38">
        <f t="shared" si="8"/>
        <v>63104.514999999999</v>
      </c>
      <c r="J78" s="38">
        <f t="shared" si="9"/>
        <v>50210.042362805907</v>
      </c>
      <c r="K78" s="41">
        <f>SUM(J78:J$119)/C78</f>
        <v>7.9801816167994817</v>
      </c>
    </row>
    <row r="79" spans="1:11" x14ac:dyDescent="0.2">
      <c r="A79" s="48">
        <v>74</v>
      </c>
      <c r="C79" s="22">
        <v>61841.61</v>
      </c>
      <c r="D79" s="28">
        <f t="shared" si="6"/>
        <v>2677.6399999999994</v>
      </c>
      <c r="E79" s="41">
        <f>SUMPRODUCT(D79:D$119*$A79:$A$119)/C79+0.5-$A79</f>
        <v>10.345536979739734</v>
      </c>
      <c r="F79" s="34">
        <f t="shared" si="7"/>
        <v>4.3298355265977057E-2</v>
      </c>
      <c r="G79" s="33"/>
      <c r="H79" s="41">
        <f>'HRQOL scores'!E$13</f>
        <v>0.79566481673785006</v>
      </c>
      <c r="I79" s="38">
        <f t="shared" si="8"/>
        <v>60502.79</v>
      </c>
      <c r="J79" s="38">
        <f t="shared" si="9"/>
        <v>48139.941317478624</v>
      </c>
      <c r="K79" s="41">
        <f>SUM(J79:J$119)/C79</f>
        <v>7.4942042977536536</v>
      </c>
    </row>
    <row r="80" spans="1:11" x14ac:dyDescent="0.2">
      <c r="A80" s="48">
        <v>75</v>
      </c>
      <c r="C80" s="22">
        <v>59163.97</v>
      </c>
      <c r="D80" s="28">
        <f t="shared" si="6"/>
        <v>2827.4400000000023</v>
      </c>
      <c r="E80" s="41">
        <f>SUMPRODUCT(D80:D$119*$A80:$A$119)/C80+0.5-$A80</f>
        <v>9.7911258007473805</v>
      </c>
      <c r="F80" s="34">
        <f t="shared" si="7"/>
        <v>4.7789896452181999E-2</v>
      </c>
      <c r="G80" s="33"/>
      <c r="H80" s="41">
        <f>'HRQOL scores'!E$14</f>
        <v>0.74695947009790009</v>
      </c>
      <c r="I80" s="38">
        <f t="shared" si="8"/>
        <v>57750.25</v>
      </c>
      <c r="J80" s="38">
        <f t="shared" si="9"/>
        <v>43137.096138021254</v>
      </c>
      <c r="K80" s="41">
        <f>SUM(J80:J$119)/C80</f>
        <v>7.0197067256393844</v>
      </c>
    </row>
    <row r="81" spans="1:11" x14ac:dyDescent="0.2">
      <c r="A81" s="48">
        <v>76</v>
      </c>
      <c r="C81" s="22">
        <v>56336.53</v>
      </c>
      <c r="D81" s="28">
        <f t="shared" si="6"/>
        <v>2960.9700000000012</v>
      </c>
      <c r="E81" s="41">
        <f>SUMPRODUCT(D81:D$119*$A81:$A$119)/C81+0.5-$A81</f>
        <v>9.2574324890376403</v>
      </c>
      <c r="F81" s="34">
        <f t="shared" si="7"/>
        <v>5.2558615164973795E-2</v>
      </c>
      <c r="G81" s="33"/>
      <c r="H81" s="41">
        <f>'HRQOL scores'!E$14</f>
        <v>0.74695947009790009</v>
      </c>
      <c r="I81" s="38">
        <f t="shared" si="8"/>
        <v>54856.044999999998</v>
      </c>
      <c r="J81" s="38">
        <f t="shared" si="9"/>
        <v>40975.242304866559</v>
      </c>
      <c r="K81" s="41">
        <f>SUM(J81:J$119)/C81</f>
        <v>6.606310718578257</v>
      </c>
    </row>
    <row r="82" spans="1:11" x14ac:dyDescent="0.2">
      <c r="A82" s="48">
        <v>77</v>
      </c>
      <c r="C82" s="22">
        <v>53375.56</v>
      </c>
      <c r="D82" s="28">
        <f t="shared" si="6"/>
        <v>3083.739999999998</v>
      </c>
      <c r="E82" s="41">
        <f>SUMPRODUCT(D82:D$119*$A82:$A$119)/C82+0.5-$A82</f>
        <v>8.7432446262229888</v>
      </c>
      <c r="F82" s="34">
        <f t="shared" si="7"/>
        <v>5.7774382132946202E-2</v>
      </c>
      <c r="G82" s="33"/>
      <c r="H82" s="41">
        <f>'HRQOL scores'!E$14</f>
        <v>0.74695947009790009</v>
      </c>
      <c r="I82" s="38">
        <f t="shared" si="8"/>
        <v>51833.69</v>
      </c>
      <c r="J82" s="38">
        <f t="shared" si="9"/>
        <v>38717.665615618826</v>
      </c>
      <c r="K82" s="41">
        <f>SUM(J82:J$119)/C82</f>
        <v>6.2051129708360717</v>
      </c>
    </row>
    <row r="83" spans="1:11" x14ac:dyDescent="0.2">
      <c r="A83" s="48">
        <v>78</v>
      </c>
      <c r="C83" s="22">
        <v>50291.82</v>
      </c>
      <c r="D83" s="28">
        <f t="shared" si="6"/>
        <v>3192.1800000000003</v>
      </c>
      <c r="E83" s="41">
        <f>SUMPRODUCT(D83:D$119*$A83:$A$119)/C83+0.5-$A83</f>
        <v>8.2486950788745332</v>
      </c>
      <c r="F83" s="34">
        <f t="shared" si="7"/>
        <v>6.3473145334569325E-2</v>
      </c>
      <c r="G83" s="33"/>
      <c r="H83" s="41">
        <f>'HRQOL scores'!E$14</f>
        <v>0.74695947009790009</v>
      </c>
      <c r="I83" s="38">
        <f t="shared" si="8"/>
        <v>48695.729999999996</v>
      </c>
      <c r="J83" s="38">
        <f t="shared" si="9"/>
        <v>36373.736676830413</v>
      </c>
      <c r="K83" s="41">
        <f>SUM(J83:J$119)/C83</f>
        <v>5.8157313468874294</v>
      </c>
    </row>
    <row r="84" spans="1:11" x14ac:dyDescent="0.2">
      <c r="A84" s="48">
        <v>79</v>
      </c>
      <c r="C84" s="22">
        <v>47099.64</v>
      </c>
      <c r="D84" s="28">
        <f t="shared" si="6"/>
        <v>3282.4799999999959</v>
      </c>
      <c r="E84" s="41">
        <f>SUMPRODUCT(D84:D$119*$A84:$A$119)/C84+0.5-$A84</f>
        <v>7.7738632002631647</v>
      </c>
      <c r="F84" s="34">
        <f t="shared" si="7"/>
        <v>6.9692252424859213E-2</v>
      </c>
      <c r="G84" s="33"/>
      <c r="H84" s="41">
        <f>'HRQOL scores'!E$14</f>
        <v>0.74695947009790009</v>
      </c>
      <c r="I84" s="38">
        <f t="shared" si="8"/>
        <v>45458.400000000001</v>
      </c>
      <c r="J84" s="38">
        <f t="shared" si="9"/>
        <v>33955.582375498379</v>
      </c>
      <c r="K84" s="41">
        <f>SUM(J84:J$119)/C84</f>
        <v>5.4376206992068239</v>
      </c>
    </row>
    <row r="85" spans="1:11" x14ac:dyDescent="0.2">
      <c r="A85" s="48">
        <v>80</v>
      </c>
      <c r="C85" s="22">
        <v>43817.16</v>
      </c>
      <c r="D85" s="28">
        <f t="shared" si="6"/>
        <v>3350.7400000000052</v>
      </c>
      <c r="E85" s="41">
        <f>SUMPRODUCT(D85:D$119*$A85:$A$119)/C85+0.5-$A85</f>
        <v>7.3187709596341364</v>
      </c>
      <c r="F85" s="34">
        <f t="shared" si="7"/>
        <v>7.6470953389037644E-2</v>
      </c>
      <c r="G85" s="33"/>
      <c r="H85" s="41">
        <f>'HRQOL scores'!E$14</f>
        <v>0.74695947009790009</v>
      </c>
      <c r="I85" s="38">
        <f t="shared" si="8"/>
        <v>42141.79</v>
      </c>
      <c r="J85" s="38">
        <f t="shared" si="9"/>
        <v>31478.209127376987</v>
      </c>
      <c r="K85" s="41">
        <f>SUM(J85:J$119)/C85</f>
        <v>5.0700318097679373</v>
      </c>
    </row>
    <row r="86" spans="1:11" x14ac:dyDescent="0.2">
      <c r="A86" s="48">
        <v>81</v>
      </c>
      <c r="C86" s="22">
        <v>40466.42</v>
      </c>
      <c r="D86" s="28">
        <f t="shared" si="6"/>
        <v>3393.0899999999965</v>
      </c>
      <c r="E86" s="41">
        <f>SUMPRODUCT(D86:D$119*$A86:$A$119)/C86+0.5-$A86</f>
        <v>6.8833854870691056</v>
      </c>
      <c r="F86" s="34">
        <f t="shared" si="7"/>
        <v>8.3849522641241722E-2</v>
      </c>
      <c r="G86" s="33"/>
      <c r="H86" s="41">
        <f>'HRQOL scores'!E$14</f>
        <v>0.74695947009790009</v>
      </c>
      <c r="I86" s="38">
        <f t="shared" si="8"/>
        <v>38769.875</v>
      </c>
      <c r="J86" s="38">
        <f t="shared" si="9"/>
        <v>28959.525285761825</v>
      </c>
      <c r="K86" s="41">
        <f>SUM(J86:J$119)/C86</f>
        <v>4.7119608279238516</v>
      </c>
    </row>
    <row r="87" spans="1:11" x14ac:dyDescent="0.2">
      <c r="A87" s="48">
        <v>82</v>
      </c>
      <c r="C87" s="22">
        <v>37073.33</v>
      </c>
      <c r="D87" s="28">
        <f t="shared" si="6"/>
        <v>3405.9100000000035</v>
      </c>
      <c r="E87" s="41">
        <f>SUMPRODUCT(D87:D$119*$A87:$A$119)/C87+0.5-$A87</f>
        <v>6.4676168324141088</v>
      </c>
      <c r="F87" s="34">
        <f t="shared" si="7"/>
        <v>9.186954611306844E-2</v>
      </c>
      <c r="G87" s="33"/>
      <c r="H87" s="41">
        <f>'HRQOL scores'!E$14</f>
        <v>0.74695947009790009</v>
      </c>
      <c r="I87" s="38">
        <f t="shared" si="8"/>
        <v>35370.375</v>
      </c>
      <c r="J87" s="38">
        <f t="shared" si="9"/>
        <v>26420.236567164015</v>
      </c>
      <c r="K87" s="41">
        <f>SUM(J87:J$119)/C87</f>
        <v>4.3620753949146858</v>
      </c>
    </row>
    <row r="88" spans="1:11" x14ac:dyDescent="0.2">
      <c r="A88" s="48">
        <v>83</v>
      </c>
      <c r="C88" s="22">
        <v>33667.42</v>
      </c>
      <c r="D88" s="28">
        <f t="shared" si="6"/>
        <v>3386</v>
      </c>
      <c r="E88" s="41">
        <f>SUMPRODUCT(D88:D$119*$A88:$A$119)/C88+0.5-$A88</f>
        <v>6.0713211211801479</v>
      </c>
      <c r="F88" s="34">
        <f t="shared" si="7"/>
        <v>0.10057200700261559</v>
      </c>
      <c r="G88" s="33"/>
      <c r="H88" s="41">
        <f>'HRQOL scores'!E$14</f>
        <v>0.74695947009790009</v>
      </c>
      <c r="I88" s="38">
        <f t="shared" si="8"/>
        <v>31974.42</v>
      </c>
      <c r="J88" s="38">
        <f t="shared" si="9"/>
        <v>23883.595819887698</v>
      </c>
      <c r="K88" s="41">
        <f>SUM(J88:J$119)/C88</f>
        <v>4.0186157428572926</v>
      </c>
    </row>
    <row r="89" spans="1:11" x14ac:dyDescent="0.2">
      <c r="A89" s="48">
        <v>84</v>
      </c>
      <c r="C89" s="22">
        <v>30281.42</v>
      </c>
      <c r="D89" s="28">
        <f t="shared" si="6"/>
        <v>3330.9399999999987</v>
      </c>
      <c r="E89" s="41">
        <f>SUMPRODUCT(D89:D$119*$A89:$A$119)/C89+0.5-$A89</f>
        <v>5.6942936672600979</v>
      </c>
      <c r="F89" s="34">
        <f t="shared" si="7"/>
        <v>0.10999946501848325</v>
      </c>
      <c r="G89" s="33"/>
      <c r="H89" s="41">
        <f>'HRQOL scores'!E$14</f>
        <v>0.74695947009790009</v>
      </c>
      <c r="I89" s="38">
        <f t="shared" si="8"/>
        <v>28615.949999999997</v>
      </c>
      <c r="J89" s="38">
        <f t="shared" si="9"/>
        <v>21374.954848348003</v>
      </c>
      <c r="K89" s="41">
        <f>SUM(J89:J$119)/C89</f>
        <v>3.6792471493576167</v>
      </c>
    </row>
    <row r="90" spans="1:11" x14ac:dyDescent="0.2">
      <c r="A90" s="48">
        <v>85</v>
      </c>
      <c r="C90" s="22">
        <v>26950.48</v>
      </c>
      <c r="D90" s="28">
        <f t="shared" si="6"/>
        <v>3239.239999999998</v>
      </c>
      <c r="E90" s="41">
        <f>SUMPRODUCT(D90:D$119*$A90:$A$119)/C90+0.5-$A90</f>
        <v>5.3362815111880479</v>
      </c>
      <c r="F90" s="34">
        <f t="shared" si="7"/>
        <v>0.12019229342111895</v>
      </c>
      <c r="G90" s="33"/>
      <c r="H90" s="41">
        <f>'HRQOL scores'!E$15</f>
        <v>0.6260658165391001</v>
      </c>
      <c r="I90" s="38">
        <f t="shared" si="8"/>
        <v>25330.86</v>
      </c>
      <c r="J90" s="38">
        <f t="shared" si="9"/>
        <v>15858.78554953763</v>
      </c>
      <c r="K90" s="41">
        <f>IF(C90=0,0,SUM(J90:J$119)/C90)</f>
        <v>3.3408634415844429</v>
      </c>
    </row>
    <row r="91" spans="1:11" x14ac:dyDescent="0.2">
      <c r="A91" s="48">
        <v>86</v>
      </c>
      <c r="C91" s="22">
        <v>23711.24</v>
      </c>
      <c r="D91" s="28">
        <f t="shared" si="6"/>
        <v>3110.6800000000003</v>
      </c>
      <c r="E91" s="41">
        <f>SUMPRODUCT(D91:D$119*$A91:$A$119)/C91+0.5-$A91</f>
        <v>4.9969756175401727</v>
      </c>
      <c r="F91" s="34">
        <f t="shared" si="7"/>
        <v>0.13119010224686689</v>
      </c>
      <c r="G91" s="33"/>
      <c r="H91" s="41">
        <f>'HRQOL scores'!E$15</f>
        <v>0.6260658165391001</v>
      </c>
      <c r="I91" s="38">
        <f t="shared" si="8"/>
        <v>22155.9</v>
      </c>
      <c r="J91" s="38">
        <f t="shared" si="9"/>
        <v>13871.051624658649</v>
      </c>
      <c r="K91" s="41">
        <f>IF(C91=0,0,SUM(J91:J$119)/C91)</f>
        <v>3.1284356202212567</v>
      </c>
    </row>
    <row r="92" spans="1:11" x14ac:dyDescent="0.2">
      <c r="A92" s="48">
        <v>87</v>
      </c>
      <c r="C92" s="22">
        <v>20600.560000000001</v>
      </c>
      <c r="D92" s="28">
        <f t="shared" si="6"/>
        <v>2946.5200000000004</v>
      </c>
      <c r="E92" s="41">
        <f>SUMPRODUCT(D92:D$119*$A92:$A$119)/C92+0.5-$A92</f>
        <v>4.6760179403687658</v>
      </c>
      <c r="F92" s="34">
        <f t="shared" si="7"/>
        <v>0.1430310632332325</v>
      </c>
      <c r="G92" s="33"/>
      <c r="H92" s="41">
        <f>'HRQOL scores'!E$15</f>
        <v>0.6260658165391001</v>
      </c>
      <c r="I92" s="38">
        <f t="shared" si="8"/>
        <v>19127.300000000003</v>
      </c>
      <c r="J92" s="38">
        <f t="shared" si="9"/>
        <v>11974.948692688331</v>
      </c>
      <c r="K92" s="41">
        <f>IF(C92=0,0,SUM(J92:J$119)/C92)</f>
        <v>2.9274949899884484</v>
      </c>
    </row>
    <row r="93" spans="1:11" x14ac:dyDescent="0.2">
      <c r="A93" s="48">
        <v>88</v>
      </c>
      <c r="C93" s="22">
        <v>17654.04</v>
      </c>
      <c r="D93" s="28">
        <f t="shared" si="6"/>
        <v>2749.6000000000004</v>
      </c>
      <c r="E93" s="41">
        <f>SUMPRODUCT(D93:D$119*$A93:$A$119)/C93+0.5-$A93</f>
        <v>4.373009698722953</v>
      </c>
      <c r="F93" s="34">
        <f t="shared" si="7"/>
        <v>0.15574905234156036</v>
      </c>
      <c r="G93" s="33"/>
      <c r="H93" s="41">
        <f>'HRQOL scores'!E$15</f>
        <v>0.6260658165391001</v>
      </c>
      <c r="I93" s="38">
        <f t="shared" si="8"/>
        <v>16279.240000000002</v>
      </c>
      <c r="J93" s="38">
        <f t="shared" si="9"/>
        <v>10191.875683235981</v>
      </c>
      <c r="K93" s="41">
        <f>IF(C93=0,0,SUM(J93:J$119)/C93)</f>
        <v>2.7377918877643932</v>
      </c>
    </row>
    <row r="94" spans="1:11" x14ac:dyDescent="0.2">
      <c r="A94" s="48">
        <v>89</v>
      </c>
      <c r="C94" s="22">
        <v>14904.44</v>
      </c>
      <c r="D94" s="28">
        <f t="shared" si="6"/>
        <v>2524.4300000000003</v>
      </c>
      <c r="E94" s="41">
        <f>SUMPRODUCT(D94:D$119*$A94:$A$119)/C94+0.5-$A94</f>
        <v>4.087510040071507</v>
      </c>
      <c r="F94" s="34">
        <f t="shared" si="7"/>
        <v>0.16937436092868971</v>
      </c>
      <c r="G94" s="33"/>
      <c r="H94" s="41">
        <f>'HRQOL scores'!E$15</f>
        <v>0.6260658165391001</v>
      </c>
      <c r="I94" s="38">
        <f t="shared" si="8"/>
        <v>13642.225</v>
      </c>
      <c r="J94" s="38">
        <f t="shared" si="9"/>
        <v>8540.9307340351243</v>
      </c>
      <c r="K94" s="41">
        <f>IF(C94=0,0,SUM(J94:J$119)/C94)</f>
        <v>2.5590503108491243</v>
      </c>
    </row>
    <row r="95" spans="1:11" x14ac:dyDescent="0.2">
      <c r="A95" s="48">
        <v>90</v>
      </c>
      <c r="B95" s="67" t="s">
        <v>41</v>
      </c>
      <c r="C95" s="22">
        <v>12380.01</v>
      </c>
      <c r="D95" s="28">
        <f t="shared" si="6"/>
        <v>2277.08</v>
      </c>
      <c r="E95" s="41">
        <f>SUMPRODUCT(D95:D$119*$A95:$A$119)/C95+0.5-$A95</f>
        <v>3.8190456341831123</v>
      </c>
      <c r="F95" s="34">
        <f t="shared" si="7"/>
        <v>0.18393200005492724</v>
      </c>
      <c r="G95" s="33"/>
      <c r="H95" s="41">
        <f>'HRQOL scores'!E$15</f>
        <v>0.6260658165391001</v>
      </c>
      <c r="I95" s="38">
        <f t="shared" si="8"/>
        <v>11241.470000000001</v>
      </c>
      <c r="J95" s="38">
        <f t="shared" si="9"/>
        <v>7037.9000946497981</v>
      </c>
      <c r="K95" s="41">
        <f>IF(C95=0,0,SUM(J95:J$119)/C95)</f>
        <v>2.3909739233649252</v>
      </c>
    </row>
    <row r="96" spans="1:11" x14ac:dyDescent="0.2">
      <c r="A96" s="48">
        <v>91</v>
      </c>
      <c r="B96" s="67" t="s">
        <v>42</v>
      </c>
      <c r="C96" s="22">
        <v>10102.93</v>
      </c>
      <c r="D96" s="28">
        <f t="shared" si="6"/>
        <v>2014.9290000000001</v>
      </c>
      <c r="E96" s="41">
        <f>SUMPRODUCT(D96:D$119*$A96:$A$119)/C96+0.5-$A96</f>
        <v>3.5671189587221903</v>
      </c>
      <c r="F96" s="34">
        <f t="shared" si="7"/>
        <v>0.1994400634271444</v>
      </c>
      <c r="G96" s="33"/>
      <c r="H96" s="41">
        <f>'HRQOL scores'!E$15</f>
        <v>0.6260658165391001</v>
      </c>
      <c r="I96" s="38">
        <f t="shared" si="8"/>
        <v>9095.4655000000002</v>
      </c>
      <c r="J96" s="38">
        <f t="shared" si="9"/>
        <v>5694.3600350607148</v>
      </c>
      <c r="K96" s="41">
        <f>IF(C96=0,0,SUM(J96:J$119)/C96)</f>
        <v>2.2332512435845056</v>
      </c>
    </row>
    <row r="97" spans="1:11" x14ac:dyDescent="0.2">
      <c r="A97" s="48">
        <v>92</v>
      </c>
      <c r="B97" s="67" t="s">
        <v>20</v>
      </c>
      <c r="C97" s="22">
        <v>8088.0010000000002</v>
      </c>
      <c r="D97" s="28">
        <f t="shared" si="6"/>
        <v>1746.2830000000004</v>
      </c>
      <c r="E97" s="41">
        <f>SUMPRODUCT(D97:D$119*$A97:$A$119)/C97+0.5-$A97</f>
        <v>3.3312171501515877</v>
      </c>
      <c r="F97" s="34">
        <f t="shared" si="7"/>
        <v>0.21591033433353932</v>
      </c>
      <c r="G97" s="33"/>
      <c r="H97" s="41">
        <f>'HRQOL scores'!E$15</f>
        <v>0.6260658165391001</v>
      </c>
      <c r="I97" s="38">
        <f t="shared" si="8"/>
        <v>7214.8595000000005</v>
      </c>
      <c r="J97" s="38">
        <f t="shared" si="9"/>
        <v>4516.976904082384</v>
      </c>
      <c r="K97" s="41">
        <f>IF(C97=0,0,SUM(J97:J$119)/C97)</f>
        <v>2.0855611851786975</v>
      </c>
    </row>
    <row r="98" spans="1:11" x14ac:dyDescent="0.2">
      <c r="A98" s="48">
        <v>93</v>
      </c>
      <c r="B98" s="74" t="s">
        <v>43</v>
      </c>
      <c r="C98" s="22">
        <v>6341.7179999999998</v>
      </c>
      <c r="D98" s="28">
        <f t="shared" si="6"/>
        <v>1479.8009999999995</v>
      </c>
      <c r="E98" s="41">
        <f>SUMPRODUCT(D98:D$119*$A98:$A$119)/C98+0.5-$A98</f>
        <v>3.1108333958783874</v>
      </c>
      <c r="F98" s="34">
        <f t="shared" si="7"/>
        <v>0.23334386675661067</v>
      </c>
      <c r="G98" s="33"/>
      <c r="H98" s="41">
        <f>'HRQOL scores'!E$15</f>
        <v>0.6260658165391001</v>
      </c>
      <c r="I98" s="38">
        <f t="shared" si="8"/>
        <v>5601.8175000000001</v>
      </c>
      <c r="J98" s="38">
        <f t="shared" si="9"/>
        <v>3507.1064472405205</v>
      </c>
      <c r="K98" s="41">
        <f>IF(C98=0,0,SUM(J98:J$119)/C98)</f>
        <v>1.9475864501077009</v>
      </c>
    </row>
    <row r="99" spans="1:11" x14ac:dyDescent="0.2">
      <c r="A99" s="48">
        <v>94</v>
      </c>
      <c r="B99" s="74" t="s">
        <v>44</v>
      </c>
      <c r="C99" s="22">
        <v>4861.9170000000004</v>
      </c>
      <c r="D99" s="28">
        <f t="shared" si="6"/>
        <v>1223.9070000000002</v>
      </c>
      <c r="E99" s="41">
        <f>SUMPRODUCT(D99:D$119*$A99:$A$119)/C99+0.5-$A99</f>
        <v>2.9054816529453547</v>
      </c>
      <c r="F99" s="34">
        <f t="shared" si="7"/>
        <v>0.25173342119990944</v>
      </c>
      <c r="G99" s="33"/>
      <c r="H99" s="41">
        <f>'HRQOL scores'!E$15</f>
        <v>0.6260658165391001</v>
      </c>
      <c r="I99" s="38">
        <f t="shared" si="8"/>
        <v>4249.9634999999998</v>
      </c>
      <c r="J99" s="38">
        <f t="shared" si="9"/>
        <v>2660.7568688888718</v>
      </c>
      <c r="K99" s="41">
        <f>IF(C99=0,0,SUM(J99:J$119)/C99)</f>
        <v>1.8190227434905997</v>
      </c>
    </row>
    <row r="100" spans="1:11" x14ac:dyDescent="0.2">
      <c r="A100" s="48">
        <v>95</v>
      </c>
      <c r="B100" s="74" t="s">
        <v>2</v>
      </c>
      <c r="C100" s="22">
        <v>3638.01</v>
      </c>
      <c r="D100" s="28">
        <f t="shared" si="6"/>
        <v>986.11800000000039</v>
      </c>
      <c r="E100" s="41">
        <f>SUMPRODUCT(D100:D$119*$A100:$A$119)/C100+0.5-$A100</f>
        <v>2.7147388659303289</v>
      </c>
      <c r="F100" s="34">
        <f t="shared" si="7"/>
        <v>0.27105972770828018</v>
      </c>
      <c r="G100" s="33"/>
      <c r="H100" s="41">
        <f>'HRQOL scores'!E$15</f>
        <v>0.6260658165391001</v>
      </c>
      <c r="I100" s="38">
        <f t="shared" si="8"/>
        <v>3144.951</v>
      </c>
      <c r="J100" s="38">
        <f t="shared" si="9"/>
        <v>1968.9463157904595</v>
      </c>
      <c r="K100" s="41">
        <f>IF(C100=0,0,SUM(J100:J$119)/C100)</f>
        <v>1.6996052047890784</v>
      </c>
    </row>
    <row r="101" spans="1:11" x14ac:dyDescent="0.2">
      <c r="A101" s="48">
        <v>96</v>
      </c>
      <c r="B101" s="74" t="s">
        <v>55</v>
      </c>
      <c r="C101" s="22">
        <v>2651.8919999999998</v>
      </c>
      <c r="D101" s="28">
        <f t="shared" si="6"/>
        <v>772.47499999999991</v>
      </c>
      <c r="E101" s="41">
        <f>SUMPRODUCT(D101:D$119*$A101:$A$119)/C101+0.5-$A101</f>
        <v>2.5382995015041985</v>
      </c>
      <c r="F101" s="34">
        <f t="shared" si="7"/>
        <v>0.29129202848381458</v>
      </c>
      <c r="G101" s="33"/>
      <c r="H101" s="41">
        <f>'HRQOL scores'!E$15</f>
        <v>0.6260658165391001</v>
      </c>
      <c r="I101" s="38">
        <f t="shared" ref="I101:I119" si="10">(D101*0.5+C102)</f>
        <v>2265.6544999999996</v>
      </c>
      <c r="J101" s="38">
        <f t="shared" ref="J101:J119" si="11">I101*H101</f>
        <v>1418.4488345379864</v>
      </c>
      <c r="K101" s="41">
        <f>IF(C101=0,0,SUM(J101:J$119)/C101)</f>
        <v>1.5891425500300371</v>
      </c>
    </row>
    <row r="102" spans="1:11" x14ac:dyDescent="0.2">
      <c r="A102" s="48">
        <v>97</v>
      </c>
      <c r="C102" s="22">
        <v>1879.4169999999999</v>
      </c>
      <c r="D102" s="28">
        <f t="shared" si="6"/>
        <v>587.10599999999999</v>
      </c>
      <c r="E102" s="41">
        <f>SUMPRODUCT(D102:D$119*$A102:$A$119)/C102+0.5-$A102</f>
        <v>2.3760781357426453</v>
      </c>
      <c r="F102" s="34">
        <f t="shared" si="7"/>
        <v>0.3123872988272427</v>
      </c>
      <c r="G102" s="33"/>
      <c r="H102" s="41">
        <f>'HRQOL scores'!E$15</f>
        <v>0.6260658165391001</v>
      </c>
      <c r="I102" s="38">
        <f t="shared" si="10"/>
        <v>1585.864</v>
      </c>
      <c r="J102" s="38">
        <f t="shared" si="11"/>
        <v>992.85524007996344</v>
      </c>
      <c r="K102" s="41">
        <f>IF(C102=0,0,SUM(J102:J$119)/C102)</f>
        <v>1.4875812982144294</v>
      </c>
    </row>
    <row r="103" spans="1:11" x14ac:dyDescent="0.2">
      <c r="A103" s="48">
        <v>98</v>
      </c>
      <c r="C103" s="22">
        <v>1292.3109999999999</v>
      </c>
      <c r="D103" s="28">
        <f t="shared" si="6"/>
        <v>432.00699999999995</v>
      </c>
      <c r="E103" s="41">
        <f>SUMPRODUCT(D103:D$119*$A103:$A$119)/C103+0.5-$A103</f>
        <v>2.2283936619304967</v>
      </c>
      <c r="F103" s="34">
        <f t="shared" si="7"/>
        <v>0.33429027532846195</v>
      </c>
      <c r="G103" s="33"/>
      <c r="H103" s="41">
        <f>'HRQOL scores'!E$15</f>
        <v>0.6260658165391001</v>
      </c>
      <c r="I103" s="38">
        <f t="shared" si="10"/>
        <v>1076.3074999999999</v>
      </c>
      <c r="J103" s="38">
        <f t="shared" si="11"/>
        <v>673.8393338346574</v>
      </c>
      <c r="K103" s="41">
        <f>IF(C103=0,0,SUM(J103:J$119)/C103)</f>
        <v>1.3951210975270703</v>
      </c>
    </row>
    <row r="104" spans="1:11" x14ac:dyDescent="0.2">
      <c r="A104" s="48">
        <v>99</v>
      </c>
      <c r="B104" s="78">
        <v>706</v>
      </c>
      <c r="C104" s="22">
        <v>860.30399999999997</v>
      </c>
      <c r="D104" s="28">
        <f t="shared" si="6"/>
        <v>307.07734844192635</v>
      </c>
      <c r="E104" s="41">
        <f>SUMPRODUCT(D104:D$119*$A104:$A$119)/C104+0.5-$A104</f>
        <v>2.0963172804532491</v>
      </c>
      <c r="F104" s="34">
        <f t="shared" si="7"/>
        <v>0.35694050991501419</v>
      </c>
      <c r="G104" s="33"/>
      <c r="H104" s="41">
        <f>'HRQOL scores'!E$15</f>
        <v>0.6260658165391001</v>
      </c>
      <c r="I104" s="38">
        <f t="shared" si="10"/>
        <v>706.76532577903686</v>
      </c>
      <c r="J104" s="38">
        <f t="shared" si="11"/>
        <v>442.48161078537578</v>
      </c>
      <c r="K104" s="41">
        <f>IF(C104=0,0,SUM(J104:J$119)/C104)</f>
        <v>1.3124325899119944</v>
      </c>
    </row>
    <row r="105" spans="1:11" x14ac:dyDescent="0.2">
      <c r="A105" s="48">
        <v>100</v>
      </c>
      <c r="B105" s="78">
        <v>454</v>
      </c>
      <c r="C105" s="88">
        <f t="shared" ref="C105:C119" si="12">C104*IF(B105=0,0,(B105/B104))</f>
        <v>553.22665155807363</v>
      </c>
      <c r="D105" s="28">
        <f t="shared" si="6"/>
        <v>208.37391501416431</v>
      </c>
      <c r="E105" s="41">
        <f>SUMPRODUCT(D105:D$119*$A105:$A$119)/C105+0.5-$A105</f>
        <v>1.9823788546255656</v>
      </c>
      <c r="F105" s="34">
        <f t="shared" si="7"/>
        <v>0.37665198237885467</v>
      </c>
      <c r="G105" s="33"/>
      <c r="H105" s="41">
        <f>'HRQOL scores'!E$15</f>
        <v>0.6260658165391001</v>
      </c>
      <c r="I105" s="38">
        <f t="shared" si="10"/>
        <v>449.03969405099144</v>
      </c>
      <c r="J105" s="38">
        <f t="shared" si="11"/>
        <v>281.12840271450165</v>
      </c>
      <c r="K105" s="41">
        <f>IF(C105=0,0,SUM(J105:J$119)/C105)</f>
        <v>1.2410996363109912</v>
      </c>
    </row>
    <row r="106" spans="1:11" x14ac:dyDescent="0.2">
      <c r="A106" s="48">
        <v>101</v>
      </c>
      <c r="B106" s="78">
        <v>283</v>
      </c>
      <c r="C106" s="88">
        <f t="shared" si="12"/>
        <v>344.85273654390932</v>
      </c>
      <c r="D106" s="28">
        <f t="shared" si="6"/>
        <v>136.47882152974503</v>
      </c>
      <c r="E106" s="41">
        <f>SUMPRODUCT(D106:D$119*$A106:$A$119)/C106+0.5-$A106</f>
        <v>1.8780918727915008</v>
      </c>
      <c r="F106" s="34">
        <f t="shared" si="7"/>
        <v>0.39575971731448767</v>
      </c>
      <c r="G106" s="33"/>
      <c r="H106" s="41">
        <f>'HRQOL scores'!E$15</f>
        <v>0.6260658165391001</v>
      </c>
      <c r="I106" s="38">
        <f t="shared" si="10"/>
        <v>276.61332577903681</v>
      </c>
      <c r="J106" s="38">
        <f t="shared" si="11"/>
        <v>173.17814766944878</v>
      </c>
      <c r="K106" s="41">
        <f>IF(C106=0,0,SUM(J106:J$119)/C106)</f>
        <v>1.1758091218746705</v>
      </c>
    </row>
    <row r="107" spans="1:11" x14ac:dyDescent="0.2">
      <c r="A107" s="48">
        <v>102</v>
      </c>
      <c r="B107" s="78">
        <v>171</v>
      </c>
      <c r="C107" s="88">
        <f t="shared" si="12"/>
        <v>208.37391501416428</v>
      </c>
      <c r="D107" s="28">
        <f t="shared" si="6"/>
        <v>86.517824362606234</v>
      </c>
      <c r="E107" s="41">
        <f>SUMPRODUCT(D107:D$119*$A107:$A$119)/C107+0.5-$A107</f>
        <v>1.7807017543859587</v>
      </c>
      <c r="F107" s="34">
        <f t="shared" si="7"/>
        <v>0.41520467836257313</v>
      </c>
      <c r="G107" s="33"/>
      <c r="H107" s="41">
        <f>'HRQOL scores'!E$15</f>
        <v>0.6260658165391001</v>
      </c>
      <c r="I107" s="38">
        <f t="shared" si="10"/>
        <v>165.11500283286117</v>
      </c>
      <c r="J107" s="38">
        <f t="shared" si="11"/>
        <v>103.37285907141106</v>
      </c>
      <c r="K107" s="41">
        <f>IF(C107=0,0,SUM(J107:J$119)/C107)</f>
        <v>1.1148364978722574</v>
      </c>
    </row>
    <row r="108" spans="1:11" x14ac:dyDescent="0.2">
      <c r="A108" s="48">
        <v>103</v>
      </c>
      <c r="B108" s="78">
        <v>100</v>
      </c>
      <c r="C108" s="88">
        <f t="shared" si="12"/>
        <v>121.85609065155805</v>
      </c>
      <c r="D108" s="28">
        <f t="shared" si="6"/>
        <v>52.398118980169968</v>
      </c>
      <c r="E108" s="41">
        <f>SUMPRODUCT(D108:D$119*$A108:$A$119)/C108+0.5-$A108</f>
        <v>1.6900000000000119</v>
      </c>
      <c r="F108" s="34">
        <f t="shared" si="7"/>
        <v>0.43000000000000005</v>
      </c>
      <c r="G108" s="33"/>
      <c r="H108" s="41">
        <f>'HRQOL scores'!E$15</f>
        <v>0.6260658165391001</v>
      </c>
      <c r="I108" s="38">
        <f t="shared" si="10"/>
        <v>95.657031161473071</v>
      </c>
      <c r="J108" s="38">
        <f t="shared" si="11"/>
        <v>59.887597321813779</v>
      </c>
      <c r="K108" s="41">
        <f>IF(C108=0,0,SUM(J108:J$119)/C108)</f>
        <v>1.0580512299510789</v>
      </c>
    </row>
    <row r="109" spans="1:11" x14ac:dyDescent="0.2">
      <c r="A109" s="48">
        <v>104</v>
      </c>
      <c r="B109" s="78">
        <v>57</v>
      </c>
      <c r="C109" s="88">
        <f t="shared" si="12"/>
        <v>69.45797167138808</v>
      </c>
      <c r="D109" s="28">
        <f t="shared" si="6"/>
        <v>31.682583569405089</v>
      </c>
      <c r="E109" s="41">
        <f>SUMPRODUCT(D109:D$119*$A109:$A$119)/C109+0.5-$A109</f>
        <v>1.5877192982456165</v>
      </c>
      <c r="F109" s="34">
        <f t="shared" si="7"/>
        <v>0.45614035087719301</v>
      </c>
      <c r="G109" s="33"/>
      <c r="H109" s="41">
        <f>'HRQOL scores'!E$15</f>
        <v>0.6260658165391001</v>
      </c>
      <c r="I109" s="38">
        <f t="shared" si="10"/>
        <v>53.616679886685532</v>
      </c>
      <c r="J109" s="38">
        <f t="shared" si="11"/>
        <v>33.567570473373323</v>
      </c>
      <c r="K109" s="41">
        <f>IF(C109=0,0,SUM(J109:J$119)/C109)</f>
        <v>0.99401677889102746</v>
      </c>
    </row>
    <row r="110" spans="1:11" x14ac:dyDescent="0.2">
      <c r="A110" s="48">
        <v>105</v>
      </c>
      <c r="B110" s="78">
        <v>31</v>
      </c>
      <c r="C110" s="88">
        <f t="shared" si="12"/>
        <v>37.77538810198299</v>
      </c>
      <c r="D110" s="28">
        <f t="shared" si="6"/>
        <v>18.278413597733707</v>
      </c>
      <c r="E110" s="41">
        <f>SUMPRODUCT(D110:D$119*$A110:$A$119)/C110+0.5-$A110</f>
        <v>1.5</v>
      </c>
      <c r="F110" s="34">
        <f t="shared" si="7"/>
        <v>0.4838709677419355</v>
      </c>
      <c r="G110" s="33"/>
      <c r="H110" s="41">
        <f>'HRQOL scores'!E$15</f>
        <v>0.6260658165391001</v>
      </c>
      <c r="I110" s="38">
        <f t="shared" si="10"/>
        <v>28.636181303116139</v>
      </c>
      <c r="J110" s="38">
        <f t="shared" si="11"/>
        <v>17.928134230097118</v>
      </c>
      <c r="K110" s="41">
        <f>IF(C110=0,0,SUM(J110:J$119)/C110)</f>
        <v>0.9390987248086502</v>
      </c>
    </row>
    <row r="111" spans="1:11" x14ac:dyDescent="0.2">
      <c r="A111" s="48">
        <v>106</v>
      </c>
      <c r="B111" s="78">
        <v>16</v>
      </c>
      <c r="C111" s="88">
        <f t="shared" si="12"/>
        <v>19.496974504249284</v>
      </c>
      <c r="D111" s="28">
        <f t="shared" si="6"/>
        <v>9.748487252124642</v>
      </c>
      <c r="E111" s="41">
        <f>SUMPRODUCT(D111:D$119*$A111:$A$119)/C111+0.5-$A111</f>
        <v>1.4375</v>
      </c>
      <c r="F111" s="34">
        <f t="shared" si="7"/>
        <v>0.5</v>
      </c>
      <c r="G111" s="33"/>
      <c r="H111" s="41">
        <f>'HRQOL scores'!E$15</f>
        <v>0.6260658165391001</v>
      </c>
      <c r="I111" s="38">
        <f t="shared" si="10"/>
        <v>14.622730878186964</v>
      </c>
      <c r="J111" s="38">
        <f t="shared" si="11"/>
        <v>9.1547919472836341</v>
      </c>
      <c r="K111" s="41">
        <f>IF(C111=0,0,SUM(J111:J$119)/C111)</f>
        <v>0.89996961127495645</v>
      </c>
    </row>
    <row r="112" spans="1:11" x14ac:dyDescent="0.2">
      <c r="A112" s="48">
        <v>107</v>
      </c>
      <c r="B112" s="78">
        <v>8</v>
      </c>
      <c r="C112" s="88">
        <f t="shared" si="12"/>
        <v>9.748487252124642</v>
      </c>
      <c r="D112" s="28">
        <f t="shared" si="6"/>
        <v>4.874243626062321</v>
      </c>
      <c r="E112" s="41">
        <f>SUMPRODUCT(D112:D$119*$A112:$A$119)/C112+0.5-$A112</f>
        <v>1.3749999999999858</v>
      </c>
      <c r="F112" s="34">
        <f t="shared" si="7"/>
        <v>0.5</v>
      </c>
      <c r="G112" s="33"/>
      <c r="H112" s="41">
        <f>'HRQOL scores'!E$15</f>
        <v>0.6260658165391001</v>
      </c>
      <c r="I112" s="38">
        <f t="shared" si="10"/>
        <v>7.3113654390934819</v>
      </c>
      <c r="J112" s="38">
        <f t="shared" si="11"/>
        <v>4.5773959736418171</v>
      </c>
      <c r="K112" s="41">
        <f>IF(C112=0,0,SUM(J112:J$119)/C112)</f>
        <v>0.86084049774126281</v>
      </c>
    </row>
    <row r="113" spans="1:11" x14ac:dyDescent="0.2">
      <c r="A113" s="48">
        <v>108</v>
      </c>
      <c r="B113" s="78">
        <v>4</v>
      </c>
      <c r="C113" s="88">
        <f t="shared" si="12"/>
        <v>4.874243626062321</v>
      </c>
      <c r="D113" s="28">
        <f t="shared" si="6"/>
        <v>2.4371218130311605</v>
      </c>
      <c r="E113" s="41">
        <f>SUMPRODUCT(D113:D$119*$A113:$A$119)/C113+0.5-$A113</f>
        <v>1.2499999999999858</v>
      </c>
      <c r="F113" s="34">
        <f t="shared" si="7"/>
        <v>0.5</v>
      </c>
      <c r="G113" s="33"/>
      <c r="H113" s="41">
        <f>'HRQOL scores'!E$15</f>
        <v>0.6260658165391001</v>
      </c>
      <c r="I113" s="38">
        <f t="shared" si="10"/>
        <v>3.655682719546741</v>
      </c>
      <c r="J113" s="38">
        <f t="shared" si="11"/>
        <v>2.2886979868209085</v>
      </c>
      <c r="K113" s="41">
        <f>IF(C113=0,0,SUM(J113:J$119)/C113)</f>
        <v>0.7825822706738752</v>
      </c>
    </row>
    <row r="114" spans="1:11" x14ac:dyDescent="0.2">
      <c r="A114" s="48">
        <v>109</v>
      </c>
      <c r="B114" s="78">
        <v>2</v>
      </c>
      <c r="C114" s="88">
        <f t="shared" si="12"/>
        <v>2.4371218130311605</v>
      </c>
      <c r="D114" s="28">
        <f t="shared" si="6"/>
        <v>1.2185609065155802</v>
      </c>
      <c r="E114" s="41">
        <f>SUMPRODUCT(D114:D$119*$A114:$A$119)/C114+0.5-$A114</f>
        <v>1</v>
      </c>
      <c r="F114" s="34">
        <f t="shared" si="7"/>
        <v>0.5</v>
      </c>
      <c r="G114" s="33"/>
      <c r="H114" s="41">
        <f>'HRQOL scores'!E$15</f>
        <v>0.6260658165391001</v>
      </c>
      <c r="I114" s="38">
        <f t="shared" si="10"/>
        <v>1.8278413597733705</v>
      </c>
      <c r="J114" s="38">
        <f t="shared" si="11"/>
        <v>1.1443489934104543</v>
      </c>
      <c r="K114" s="41">
        <f>IF(C114=0,0,SUM(J114:J$119)/C114)</f>
        <v>0.6260658165391001</v>
      </c>
    </row>
    <row r="115" spans="1:11" x14ac:dyDescent="0.2">
      <c r="A115" s="48">
        <v>110</v>
      </c>
      <c r="B115" s="78">
        <v>1</v>
      </c>
      <c r="C115" s="88">
        <f t="shared" si="12"/>
        <v>1.2185609065155802</v>
      </c>
      <c r="D115" s="28">
        <f t="shared" si="6"/>
        <v>1.2185609065155802</v>
      </c>
      <c r="E115" s="41">
        <f>SUMPRODUCT(D115:D$119*$A115:$A$119)/C115+0.5-$A115</f>
        <v>0.5</v>
      </c>
      <c r="F115" s="34">
        <f t="shared" si="7"/>
        <v>1</v>
      </c>
      <c r="G115" s="33"/>
      <c r="H115" s="41">
        <f>'HRQOL scores'!E$15</f>
        <v>0.6260658165391001</v>
      </c>
      <c r="I115" s="38">
        <f t="shared" si="10"/>
        <v>0.60928045325779012</v>
      </c>
      <c r="J115" s="38">
        <f t="shared" si="11"/>
        <v>0.38144966447015138</v>
      </c>
      <c r="K115" s="41">
        <f>IF(C115=0,0,SUM(J115:J$119)/C115)</f>
        <v>0.31303290826955005</v>
      </c>
    </row>
    <row r="116" spans="1:11" x14ac:dyDescent="0.2">
      <c r="A116" s="48">
        <v>111</v>
      </c>
      <c r="B116" s="78">
        <v>0</v>
      </c>
      <c r="C116" s="88">
        <f t="shared" si="12"/>
        <v>0</v>
      </c>
      <c r="D116" s="28">
        <f t="shared" si="6"/>
        <v>0</v>
      </c>
      <c r="E116" s="41">
        <f>IF(C116=0,0,SUMPRODUCT(D116:D$119*$A116:$A$119)/C116+0.5-$A116)</f>
        <v>0</v>
      </c>
      <c r="F116" s="34">
        <f>IF(D116=0,0,D116/C116)</f>
        <v>0</v>
      </c>
      <c r="G116" s="33"/>
      <c r="H116" s="41">
        <f>'HRQOL scores'!E$15</f>
        <v>0.6260658165391001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48">
        <v>112</v>
      </c>
      <c r="B117" s="78">
        <v>0</v>
      </c>
      <c r="C117" s="88">
        <f t="shared" si="12"/>
        <v>0</v>
      </c>
      <c r="D117" s="28">
        <f t="shared" si="6"/>
        <v>0</v>
      </c>
      <c r="E117" s="41">
        <f>IF(C117=0,0,SUMPRODUCT(D117:D$119*$A117:$A$119)/C117+0.5-$A117)</f>
        <v>0</v>
      </c>
      <c r="F117" s="34">
        <f>IF(D117=0,0,D117/C117)</f>
        <v>0</v>
      </c>
      <c r="G117" s="33"/>
      <c r="H117" s="41">
        <f>'HRQOL scores'!E$15</f>
        <v>0.6260658165391001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48">
        <v>113</v>
      </c>
      <c r="B118" s="78">
        <v>0</v>
      </c>
      <c r="C118" s="88">
        <f t="shared" si="12"/>
        <v>0</v>
      </c>
      <c r="D118" s="28">
        <f t="shared" si="6"/>
        <v>0</v>
      </c>
      <c r="E118" s="41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scores'!E$15</f>
        <v>0.6260658165391001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48">
        <v>114</v>
      </c>
      <c r="B119" s="78">
        <v>0</v>
      </c>
      <c r="C119" s="88">
        <f t="shared" si="12"/>
        <v>0</v>
      </c>
      <c r="D119" s="28">
        <f t="shared" si="6"/>
        <v>0</v>
      </c>
      <c r="E119" s="41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scores'!E$15</f>
        <v>0.6260658165391001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0" spans="1:11" x14ac:dyDescent="0.2">
      <c r="B120" s="78"/>
    </row>
    <row r="121" spans="1:11" x14ac:dyDescent="0.2">
      <c r="B121" s="78"/>
      <c r="E121" s="32"/>
    </row>
    <row r="122" spans="1:11" x14ac:dyDescent="0.2">
      <c r="B122" s="78"/>
    </row>
    <row r="123" spans="1:11" x14ac:dyDescent="0.2">
      <c r="B123" s="78"/>
    </row>
    <row r="124" spans="1:11" x14ac:dyDescent="0.2">
      <c r="A124" s="46"/>
      <c r="B124" s="78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2.42578125" style="60" customWidth="1"/>
    <col min="9" max="9" width="8.85546875" style="60"/>
    <col min="10" max="10" width="9.140625" style="60" customWidth="1"/>
    <col min="11" max="11" width="12.85546875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20" width="8.42578125" style="60" customWidth="1"/>
    <col min="121" max="121" width="7.85546875" style="60" customWidth="1"/>
    <col min="122" max="122" width="9.140625" style="60" customWidth="1"/>
    <col min="123" max="123" width="6.7109375" style="60" customWidth="1"/>
    <col min="124" max="127" width="9.140625" style="60" customWidth="1"/>
    <col min="128" max="128" width="8.85546875" style="60"/>
    <col min="129" max="129" width="12.140625" style="60" customWidth="1"/>
    <col min="130" max="130" width="2.7109375" style="60" customWidth="1"/>
    <col min="131" max="131" width="9.140625" style="60" customWidth="1"/>
    <col min="132" max="132" width="6.7109375" style="60" customWidth="1"/>
    <col min="133" max="136" width="9.140625" style="60" customWidth="1"/>
    <col min="137" max="137" width="10" style="60" customWidth="1"/>
    <col min="138" max="138" width="12.140625" style="60" customWidth="1"/>
    <col min="139" max="139" width="8.85546875" style="60"/>
    <col min="140" max="140" width="9.140625" style="60" customWidth="1"/>
    <col min="141" max="141" width="6.7109375" style="60" customWidth="1"/>
    <col min="142" max="145" width="9.140625" style="60" customWidth="1"/>
    <col min="146" max="146" width="8.85546875" style="60"/>
    <col min="147" max="147" width="12.140625" style="60" customWidth="1"/>
    <col min="148" max="148" width="2.7109375" style="60" customWidth="1"/>
    <col min="149" max="149" width="9.140625" style="60" customWidth="1"/>
    <col min="150" max="150" width="6.7109375" style="60" customWidth="1"/>
    <col min="151" max="154" width="9.140625" style="60" customWidth="1"/>
    <col min="155" max="155" width="10" style="60" customWidth="1"/>
    <col min="156" max="156" width="12.140625" style="60" customWidth="1"/>
    <col min="157" max="157" width="8.85546875" style="60"/>
    <col min="158" max="158" width="9.140625" style="60" customWidth="1"/>
    <col min="159" max="159" width="6.7109375" style="60" customWidth="1"/>
    <col min="160" max="163" width="9.140625" style="60" customWidth="1"/>
    <col min="164" max="164" width="8.85546875" style="60"/>
    <col min="165" max="165" width="12.140625" style="60" customWidth="1"/>
    <col min="166" max="166" width="2.7109375" style="60" customWidth="1"/>
    <col min="167" max="167" width="9.140625" style="60" customWidth="1"/>
    <col min="168" max="168" width="6.7109375" style="60" customWidth="1"/>
    <col min="169" max="172" width="9.140625" style="60" customWidth="1"/>
    <col min="173" max="173" width="10" style="60" customWidth="1"/>
    <col min="174" max="174" width="12.140625" style="60" customWidth="1"/>
    <col min="175" max="16384" width="8.85546875" style="60"/>
  </cols>
  <sheetData>
    <row r="1" spans="1:11" x14ac:dyDescent="0.2">
      <c r="A1" t="s">
        <v>34</v>
      </c>
      <c r="B1" s="63"/>
      <c r="C1" s="63"/>
    </row>
    <row r="2" spans="1:11" s="67" customFormat="1" x14ac:dyDescent="0.2">
      <c r="B2" s="63"/>
      <c r="C2" s="63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C5" s="22">
        <v>100000</v>
      </c>
      <c r="D5" s="28">
        <f t="shared" ref="D5:D68" si="0">C5-C6</f>
        <v>620.94999999999709</v>
      </c>
      <c r="E5" s="32">
        <f>SUMPRODUCT(D5:D$119*$A5:$A$119)/C5+0.5-$A5</f>
        <v>74.82806962739518</v>
      </c>
      <c r="F5" s="34">
        <f t="shared" ref="F5:F68" si="1">D5/C5</f>
        <v>6.2094999999999711E-3</v>
      </c>
      <c r="G5" s="51"/>
      <c r="H5" s="41">
        <f>'HRQOL scores'!F$6</f>
        <v>0.91711036927066092</v>
      </c>
      <c r="I5" s="38">
        <f t="shared" ref="I5:I36" si="2">(D5*0.5+C6)</f>
        <v>99689.524999999994</v>
      </c>
      <c r="J5" s="38">
        <f t="shared" ref="J5:J36" si="3">I5*H5</f>
        <v>91426.297085166778</v>
      </c>
      <c r="K5" s="41">
        <f>SUM(J5:J$119)/C5</f>
        <v>63.245913288715414</v>
      </c>
    </row>
    <row r="6" spans="1:11" x14ac:dyDescent="0.2">
      <c r="A6" s="61">
        <v>1</v>
      </c>
      <c r="C6" s="22">
        <v>99379.05</v>
      </c>
      <c r="D6" s="28">
        <f t="shared" si="0"/>
        <v>50.520000000004075</v>
      </c>
      <c r="E6" s="32">
        <f>SUMPRODUCT(D6:D$119*$A6:$A$119)/C6+0.5-$A6</f>
        <v>74.292493616506874</v>
      </c>
      <c r="F6" s="34">
        <f t="shared" si="1"/>
        <v>5.0835664055959556E-4</v>
      </c>
      <c r="G6" s="33"/>
      <c r="H6" s="41">
        <f>'HRQOL scores'!F$6</f>
        <v>0.91711036927066092</v>
      </c>
      <c r="I6" s="38">
        <f t="shared" si="2"/>
        <v>99353.790000000008</v>
      </c>
      <c r="J6" s="38">
        <f t="shared" si="3"/>
        <v>91118.391035339708</v>
      </c>
      <c r="K6" s="41">
        <f>SUM(J6:J$119)/C6</f>
        <v>62.721117094461803</v>
      </c>
    </row>
    <row r="7" spans="1:11" x14ac:dyDescent="0.2">
      <c r="A7" s="61">
        <v>2</v>
      </c>
      <c r="C7" s="22">
        <v>99328.53</v>
      </c>
      <c r="D7" s="28">
        <f t="shared" si="0"/>
        <v>35.509999999994761</v>
      </c>
      <c r="E7" s="32">
        <f>SUMPRODUCT(D7:D$119*$A7:$A$119)/C7+0.5-$A7</f>
        <v>73.330025600293482</v>
      </c>
      <c r="F7" s="34">
        <f t="shared" si="1"/>
        <v>3.5750050866548372E-4</v>
      </c>
      <c r="G7" s="33"/>
      <c r="H7" s="41">
        <f>'HRQOL scores'!F$6</f>
        <v>0.91711036927066092</v>
      </c>
      <c r="I7" s="38">
        <f t="shared" si="2"/>
        <v>99310.774999999994</v>
      </c>
      <c r="J7" s="38">
        <f t="shared" si="3"/>
        <v>91078.941532805518</v>
      </c>
      <c r="K7" s="41">
        <f>SUM(J7:J$119)/C7</f>
        <v>61.835674410474361</v>
      </c>
    </row>
    <row r="8" spans="1:11" x14ac:dyDescent="0.2">
      <c r="A8" s="61">
        <v>3</v>
      </c>
      <c r="C8" s="22">
        <v>99293.02</v>
      </c>
      <c r="D8" s="28">
        <f t="shared" si="0"/>
        <v>26.180000000007567</v>
      </c>
      <c r="E8" s="32">
        <f>SUMPRODUCT(D8:D$119*$A8:$A$119)/C8+0.5-$A8</f>
        <v>72.356071682979518</v>
      </c>
      <c r="F8" s="34">
        <f t="shared" si="1"/>
        <v>2.636640521157234E-4</v>
      </c>
      <c r="G8" s="33"/>
      <c r="H8" s="41">
        <f>'HRQOL scores'!F$6</f>
        <v>0.91711036927066092</v>
      </c>
      <c r="I8" s="38">
        <f t="shared" si="2"/>
        <v>99279.93</v>
      </c>
      <c r="J8" s="38">
        <f t="shared" si="3"/>
        <v>91050.653263465356</v>
      </c>
      <c r="K8" s="41">
        <f>SUM(J8:J$119)/C8</f>
        <v>60.940514239754506</v>
      </c>
    </row>
    <row r="9" spans="1:11" x14ac:dyDescent="0.2">
      <c r="A9" s="61">
        <v>4</v>
      </c>
      <c r="C9" s="22">
        <v>99266.84</v>
      </c>
      <c r="D9" s="28">
        <f t="shared" si="0"/>
        <v>22.039999999993597</v>
      </c>
      <c r="E9" s="32">
        <f>SUMPRODUCT(D9:D$119*$A9:$A$119)/C9+0.5-$A9</f>
        <v>71.375022542669015</v>
      </c>
      <c r="F9" s="34">
        <f t="shared" si="1"/>
        <v>2.2202781915888124E-4</v>
      </c>
      <c r="G9" s="33"/>
      <c r="H9" s="41">
        <f>'HRQOL scores'!F$6</f>
        <v>0.91711036927066092</v>
      </c>
      <c r="I9" s="38">
        <f t="shared" si="2"/>
        <v>99255.82</v>
      </c>
      <c r="J9" s="38">
        <f t="shared" si="3"/>
        <v>91028.541732462254</v>
      </c>
      <c r="K9" s="41">
        <f>SUM(J9:J$119)/C9</f>
        <v>60.039354994626244</v>
      </c>
    </row>
    <row r="10" spans="1:11" x14ac:dyDescent="0.2">
      <c r="A10" s="61">
        <v>5</v>
      </c>
      <c r="C10" s="22">
        <v>99244.800000000003</v>
      </c>
      <c r="D10" s="28">
        <f t="shared" si="0"/>
        <v>18.330000000001746</v>
      </c>
      <c r="E10" s="32">
        <f>SUMPRODUCT(D10:D$119*$A10:$A$119)/C10+0.5-$A10</f>
        <v>70.39076226401302</v>
      </c>
      <c r="F10" s="34">
        <f t="shared" si="1"/>
        <v>1.8469481524474577E-4</v>
      </c>
      <c r="G10" s="33"/>
      <c r="H10" s="41">
        <f>'HRQOL scores'!F$7</f>
        <v>0.90777310502437547</v>
      </c>
      <c r="I10" s="38">
        <f t="shared" si="2"/>
        <v>99235.635000000009</v>
      </c>
      <c r="J10" s="38">
        <f t="shared" si="3"/>
        <v>90083.440513015594</v>
      </c>
      <c r="K10" s="41">
        <f>SUM(J10:J$119)/C10</f>
        <v>59.13547615816951</v>
      </c>
    </row>
    <row r="11" spans="1:11" x14ac:dyDescent="0.2">
      <c r="A11" s="61">
        <v>6</v>
      </c>
      <c r="C11" s="22">
        <v>99226.47</v>
      </c>
      <c r="D11" s="28">
        <f t="shared" si="0"/>
        <v>16.899999999994179</v>
      </c>
      <c r="E11" s="32">
        <f>SUMPRODUCT(D11:D$119*$A11:$A$119)/C11+0.5-$A11</f>
        <v>69.403673110002998</v>
      </c>
      <c r="F11" s="34">
        <f t="shared" si="1"/>
        <v>1.703174566221511E-4</v>
      </c>
      <c r="G11" s="33"/>
      <c r="H11" s="41">
        <f>'HRQOL scores'!F$7</f>
        <v>0.90777310502437547</v>
      </c>
      <c r="I11" s="38">
        <f t="shared" si="2"/>
        <v>99218.02</v>
      </c>
      <c r="J11" s="38">
        <f t="shared" si="3"/>
        <v>90067.450089770588</v>
      </c>
      <c r="K11" s="41">
        <f>SUM(J11:J$119)/C11</f>
        <v>58.238543240622043</v>
      </c>
    </row>
    <row r="12" spans="1:11" x14ac:dyDescent="0.2">
      <c r="A12" s="61">
        <v>7</v>
      </c>
      <c r="C12" s="22">
        <v>99209.57</v>
      </c>
      <c r="D12" s="28">
        <f t="shared" si="0"/>
        <v>15.64000000001397</v>
      </c>
      <c r="E12" s="32">
        <f>SUMPRODUCT(D12:D$119*$A12:$A$119)/C12+0.5-$A12</f>
        <v>68.415410607459734</v>
      </c>
      <c r="F12" s="34">
        <f t="shared" si="1"/>
        <v>1.5764608192550344E-4</v>
      </c>
      <c r="G12" s="33"/>
      <c r="H12" s="41">
        <f>'HRQOL scores'!F$7</f>
        <v>0.90777310502437547</v>
      </c>
      <c r="I12" s="38">
        <f t="shared" si="2"/>
        <v>99201.75</v>
      </c>
      <c r="J12" s="38">
        <f t="shared" si="3"/>
        <v>90052.680621351843</v>
      </c>
      <c r="K12" s="41">
        <f>SUM(J12:J$119)/C12</f>
        <v>57.340613547861523</v>
      </c>
    </row>
    <row r="13" spans="1:11" x14ac:dyDescent="0.2">
      <c r="A13" s="61">
        <v>8</v>
      </c>
      <c r="C13" s="22">
        <v>99193.93</v>
      </c>
      <c r="D13" s="28">
        <f t="shared" si="0"/>
        <v>13.769999999989523</v>
      </c>
      <c r="E13" s="32">
        <f>SUMPRODUCT(D13:D$119*$A13:$A$119)/C13+0.5-$A13</f>
        <v>67.426118893963761</v>
      </c>
      <c r="F13" s="34">
        <f t="shared" si="1"/>
        <v>1.3881897813696387E-4</v>
      </c>
      <c r="G13" s="33"/>
      <c r="H13" s="41">
        <f>'HRQOL scores'!F$7</f>
        <v>0.90777310502437547</v>
      </c>
      <c r="I13" s="38">
        <f t="shared" si="2"/>
        <v>99187.044999999998</v>
      </c>
      <c r="J13" s="38">
        <f t="shared" si="3"/>
        <v>90039.331817842452</v>
      </c>
      <c r="K13" s="41">
        <f>SUM(J13:J$119)/C13</f>
        <v>56.441809826449713</v>
      </c>
    </row>
    <row r="14" spans="1:11" x14ac:dyDescent="0.2">
      <c r="A14" s="61">
        <v>9</v>
      </c>
      <c r="C14" s="22">
        <v>99180.160000000003</v>
      </c>
      <c r="D14" s="28">
        <f t="shared" si="0"/>
        <v>11.440000000002328</v>
      </c>
      <c r="E14" s="32">
        <f>SUMPRODUCT(D14:D$119*$A14:$A$119)/C14+0.5-$A14</f>
        <v>66.4354107992921</v>
      </c>
      <c r="F14" s="34">
        <f t="shared" si="1"/>
        <v>1.1534564977513978E-4</v>
      </c>
      <c r="G14" s="33"/>
      <c r="H14" s="41">
        <f>'HRQOL scores'!F$7</f>
        <v>0.90777310502437547</v>
      </c>
      <c r="I14" s="38">
        <f t="shared" si="2"/>
        <v>99174.44</v>
      </c>
      <c r="J14" s="38">
        <f t="shared" si="3"/>
        <v>90027.88933785363</v>
      </c>
      <c r="K14" s="41">
        <f>SUM(J14:J$119)/C14</f>
        <v>55.541809986798988</v>
      </c>
    </row>
    <row r="15" spans="1:11" x14ac:dyDescent="0.2">
      <c r="A15" s="61">
        <v>10</v>
      </c>
      <c r="C15" s="22">
        <v>99168.72</v>
      </c>
      <c r="D15" s="28">
        <f t="shared" si="0"/>
        <v>9.7299999999959255</v>
      </c>
      <c r="E15" s="32">
        <f>SUMPRODUCT(D15:D$119*$A15:$A$119)/C15+0.5-$A15</f>
        <v>65.443017039440647</v>
      </c>
      <c r="F15" s="34">
        <f t="shared" si="1"/>
        <v>9.8115615488391148E-5</v>
      </c>
      <c r="G15" s="33"/>
      <c r="H15" s="41">
        <f>'HRQOL scores'!F$7</f>
        <v>0.90777310502437547</v>
      </c>
      <c r="I15" s="38">
        <f t="shared" si="2"/>
        <v>99163.85500000001</v>
      </c>
      <c r="J15" s="38">
        <f t="shared" si="3"/>
        <v>90018.280559536957</v>
      </c>
      <c r="K15" s="41">
        <f>SUM(J15:J$119)/C15</f>
        <v>54.64039176710628</v>
      </c>
    </row>
    <row r="16" spans="1:11" x14ac:dyDescent="0.2">
      <c r="A16" s="61">
        <v>11</v>
      </c>
      <c r="C16" s="22">
        <v>99158.99</v>
      </c>
      <c r="D16" s="28">
        <f t="shared" si="0"/>
        <v>10.470000000001164</v>
      </c>
      <c r="E16" s="32">
        <f>SUMPRODUCT(D16:D$119*$A16:$A$119)/C16+0.5-$A16</f>
        <v>64.449389588775745</v>
      </c>
      <c r="F16" s="34">
        <f t="shared" si="1"/>
        <v>1.0558800568663682E-4</v>
      </c>
      <c r="G16" s="33"/>
      <c r="H16" s="41">
        <f>'HRQOL scores'!F$7</f>
        <v>0.90777310502437547</v>
      </c>
      <c r="I16" s="38">
        <f t="shared" si="2"/>
        <v>99153.755000000005</v>
      </c>
      <c r="J16" s="38">
        <f t="shared" si="3"/>
        <v>90009.112051176198</v>
      </c>
      <c r="K16" s="41">
        <f>SUM(J16:J$119)/C16</f>
        <v>53.737935726079208</v>
      </c>
    </row>
    <row r="17" spans="1:11" x14ac:dyDescent="0.2">
      <c r="A17" s="61">
        <v>12</v>
      </c>
      <c r="C17" s="22">
        <v>99148.52</v>
      </c>
      <c r="D17" s="28">
        <f t="shared" si="0"/>
        <v>15.830000000001746</v>
      </c>
      <c r="E17" s="32">
        <f>SUMPRODUCT(D17:D$119*$A17:$A$119)/C17+0.5-$A17</f>
        <v>63.456142590323267</v>
      </c>
      <c r="F17" s="34">
        <f t="shared" si="1"/>
        <v>1.5965946844190661E-4</v>
      </c>
      <c r="G17" s="33"/>
      <c r="H17" s="41">
        <f>'HRQOL scores'!F$7</f>
        <v>0.90777310502437547</v>
      </c>
      <c r="I17" s="38">
        <f t="shared" si="2"/>
        <v>99140.60500000001</v>
      </c>
      <c r="J17" s="38">
        <f t="shared" si="3"/>
        <v>89997.174834845137</v>
      </c>
      <c r="K17" s="41">
        <f>SUM(J17:J$119)/C17</f>
        <v>52.835789371659345</v>
      </c>
    </row>
    <row r="18" spans="1:11" x14ac:dyDescent="0.2">
      <c r="A18" s="61">
        <v>13</v>
      </c>
      <c r="C18" s="22">
        <v>99132.69</v>
      </c>
      <c r="D18" s="28">
        <f t="shared" si="0"/>
        <v>27.05000000000291</v>
      </c>
      <c r="E18" s="32">
        <f>SUMPRODUCT(D18:D$119*$A18:$A$119)/C18+0.5-$A18</f>
        <v>62.466195739664883</v>
      </c>
      <c r="F18" s="34">
        <f t="shared" si="1"/>
        <v>2.7286659930243908E-4</v>
      </c>
      <c r="G18" s="33"/>
      <c r="H18" s="41">
        <f>'HRQOL scores'!F$7</f>
        <v>0.90777310502437547</v>
      </c>
      <c r="I18" s="38">
        <f t="shared" si="2"/>
        <v>99119.165000000008</v>
      </c>
      <c r="J18" s="38">
        <f t="shared" si="3"/>
        <v>89977.712179473412</v>
      </c>
      <c r="K18" s="41">
        <f>SUM(J18:J$119)/C18</f>
        <v>51.936380868882992</v>
      </c>
    </row>
    <row r="19" spans="1:11" x14ac:dyDescent="0.2">
      <c r="A19" s="61">
        <v>14</v>
      </c>
      <c r="C19" s="22">
        <v>99105.64</v>
      </c>
      <c r="D19" s="28">
        <f t="shared" si="0"/>
        <v>42.529999999998836</v>
      </c>
      <c r="E19" s="32">
        <f>SUMPRODUCT(D19:D$119*$A19:$A$119)/C19+0.5-$A19</f>
        <v>61.483108859793646</v>
      </c>
      <c r="F19" s="34">
        <f t="shared" si="1"/>
        <v>4.2913803896527824E-4</v>
      </c>
      <c r="G19" s="33"/>
      <c r="H19" s="41">
        <f>'HRQOL scores'!F$7</f>
        <v>0.90777310502437547</v>
      </c>
      <c r="I19" s="38">
        <f t="shared" si="2"/>
        <v>99084.375</v>
      </c>
      <c r="J19" s="38">
        <f t="shared" si="3"/>
        <v>89946.130753149599</v>
      </c>
      <c r="K19" s="41">
        <f>SUM(J19:J$119)/C19</f>
        <v>51.042659451242486</v>
      </c>
    </row>
    <row r="20" spans="1:11" x14ac:dyDescent="0.2">
      <c r="A20" s="61">
        <v>15</v>
      </c>
      <c r="C20" s="22">
        <v>99063.11</v>
      </c>
      <c r="D20" s="28">
        <f t="shared" si="0"/>
        <v>59.770000000004075</v>
      </c>
      <c r="E20" s="32">
        <f>SUMPRODUCT(D20:D$119*$A20:$A$119)/C20+0.5-$A20</f>
        <v>60.509290266977473</v>
      </c>
      <c r="F20" s="34">
        <f t="shared" si="1"/>
        <v>6.0335275159445402E-4</v>
      </c>
      <c r="G20" s="33"/>
      <c r="H20" s="41">
        <f>'HRQOL scores'!F$8</f>
        <v>0.86942033158737797</v>
      </c>
      <c r="I20" s="38">
        <f t="shared" si="2"/>
        <v>99033.225000000006</v>
      </c>
      <c r="J20" s="38">
        <f t="shared" si="3"/>
        <v>86101.499317667418</v>
      </c>
      <c r="K20" s="41">
        <f>SUM(J20:J$119)/C20</f>
        <v>50.15660523341419</v>
      </c>
    </row>
    <row r="21" spans="1:11" x14ac:dyDescent="0.2">
      <c r="A21" s="61">
        <v>16</v>
      </c>
      <c r="C21" s="22">
        <v>99003.34</v>
      </c>
      <c r="D21" s="28">
        <f t="shared" si="0"/>
        <v>76.019999999989523</v>
      </c>
      <c r="E21" s="32">
        <f>SUMPRODUCT(D21:D$119*$A21:$A$119)/C21+0.5-$A21</f>
        <v>59.545518896024305</v>
      </c>
      <c r="F21" s="34">
        <f t="shared" si="1"/>
        <v>7.6785288253900853E-4</v>
      </c>
      <c r="G21" s="33"/>
      <c r="H21" s="41">
        <f>'HRQOL scores'!F$8</f>
        <v>0.86942033158737797</v>
      </c>
      <c r="I21" s="38">
        <f t="shared" si="2"/>
        <v>98965.33</v>
      </c>
      <c r="J21" s="38">
        <f t="shared" si="3"/>
        <v>86042.470024254289</v>
      </c>
      <c r="K21" s="41">
        <f>SUM(J21:J$119)/C21</f>
        <v>49.317202855445267</v>
      </c>
    </row>
    <row r="22" spans="1:11" x14ac:dyDescent="0.2">
      <c r="A22" s="61">
        <v>17</v>
      </c>
      <c r="C22" s="22">
        <v>98927.32</v>
      </c>
      <c r="D22" s="28">
        <f t="shared" si="0"/>
        <v>90.380000000004657</v>
      </c>
      <c r="E22" s="32">
        <f>SUMPRODUCT(D22:D$119*$A22:$A$119)/C22+0.5-$A22</f>
        <v>58.590892007784277</v>
      </c>
      <c r="F22" s="34">
        <f t="shared" si="1"/>
        <v>9.136000045286242E-4</v>
      </c>
      <c r="G22" s="33"/>
      <c r="H22" s="41">
        <f>'HRQOL scores'!F$8</f>
        <v>0.86942033158737797</v>
      </c>
      <c r="I22" s="38">
        <f t="shared" si="2"/>
        <v>98882.13</v>
      </c>
      <c r="J22" s="38">
        <f t="shared" si="3"/>
        <v>85970.134252666219</v>
      </c>
      <c r="K22" s="41">
        <f>SUM(J22:J$119)/C22</f>
        <v>48.485345929944963</v>
      </c>
    </row>
    <row r="23" spans="1:11" x14ac:dyDescent="0.2">
      <c r="A23" s="61">
        <v>18</v>
      </c>
      <c r="C23" s="22">
        <v>98836.94</v>
      </c>
      <c r="D23" s="28">
        <f t="shared" si="0"/>
        <v>101.38999999999942</v>
      </c>
      <c r="E23" s="32">
        <f>SUMPRODUCT(D23:D$119*$A23:$A$119)/C23+0.5-$A23</f>
        <v>57.644012377755914</v>
      </c>
      <c r="F23" s="34">
        <f t="shared" si="1"/>
        <v>1.0258310303819546E-3</v>
      </c>
      <c r="G23" s="33"/>
      <c r="H23" s="41">
        <f>'HRQOL scores'!F$8</f>
        <v>0.86942033158737797</v>
      </c>
      <c r="I23" s="38">
        <f t="shared" si="2"/>
        <v>98786.244999999995</v>
      </c>
      <c r="J23" s="38">
        <f t="shared" si="3"/>
        <v>85886.769884171954</v>
      </c>
      <c r="K23" s="41">
        <f>SUM(J23:J$119)/C23</f>
        <v>47.659864802266206</v>
      </c>
    </row>
    <row r="24" spans="1:11" x14ac:dyDescent="0.2">
      <c r="A24" s="61">
        <v>19</v>
      </c>
      <c r="C24" s="22">
        <v>98735.55</v>
      </c>
      <c r="D24" s="28">
        <f t="shared" si="0"/>
        <v>109.51000000000931</v>
      </c>
      <c r="E24" s="32">
        <f>SUMPRODUCT(D24:D$119*$A24:$A$119)/C24+0.5-$A24</f>
        <v>56.702692674923256</v>
      </c>
      <c r="F24" s="34">
        <f t="shared" si="1"/>
        <v>1.1091243224958924E-3</v>
      </c>
      <c r="G24" s="33"/>
      <c r="H24" s="41">
        <f>'HRQOL scores'!F$8</f>
        <v>0.86942033158737797</v>
      </c>
      <c r="I24" s="38">
        <f t="shared" si="2"/>
        <v>98680.794999999998</v>
      </c>
      <c r="J24" s="38">
        <f t="shared" si="3"/>
        <v>85795.089510206075</v>
      </c>
      <c r="K24" s="41">
        <f>SUM(J24:J$119)/C24</f>
        <v>46.838939247166024</v>
      </c>
    </row>
    <row r="25" spans="1:11" x14ac:dyDescent="0.2">
      <c r="A25" s="61">
        <v>20</v>
      </c>
      <c r="C25" s="22">
        <v>98626.04</v>
      </c>
      <c r="D25" s="28">
        <f t="shared" si="0"/>
        <v>117.61000000000058</v>
      </c>
      <c r="E25" s="32">
        <f>SUMPRODUCT(D25:D$119*$A25:$A$119)/C25+0.5-$A25</f>
        <v>55.765097663249165</v>
      </c>
      <c r="F25" s="34">
        <f t="shared" si="1"/>
        <v>1.1924842566932688E-3</v>
      </c>
      <c r="G25" s="33"/>
      <c r="H25" s="41">
        <f>'HRQOL scores'!F$8</f>
        <v>0.86942033158737797</v>
      </c>
      <c r="I25" s="38">
        <f t="shared" si="2"/>
        <v>98567.234999999986</v>
      </c>
      <c r="J25" s="38">
        <f t="shared" si="3"/>
        <v>85696.358137350995</v>
      </c>
      <c r="K25" s="41">
        <f>SUM(J25:J$119)/C25</f>
        <v>46.021044122579774</v>
      </c>
    </row>
    <row r="26" spans="1:11" x14ac:dyDescent="0.2">
      <c r="A26" s="61">
        <v>21</v>
      </c>
      <c r="C26" s="22">
        <v>98508.43</v>
      </c>
      <c r="D26" s="28">
        <f t="shared" si="0"/>
        <v>125.48999999999069</v>
      </c>
      <c r="E26" s="32">
        <f>SUMPRODUCT(D26:D$119*$A26:$A$119)/C26+0.5-$A26</f>
        <v>54.831079103986525</v>
      </c>
      <c r="F26" s="34">
        <f t="shared" si="1"/>
        <v>1.2739011270405051E-3</v>
      </c>
      <c r="G26" s="33"/>
      <c r="H26" s="41">
        <f>'HRQOL scores'!F$8</f>
        <v>0.86942033158737797</v>
      </c>
      <c r="I26" s="38">
        <f t="shared" si="2"/>
        <v>98445.684999999998</v>
      </c>
      <c r="J26" s="38">
        <f t="shared" si="3"/>
        <v>85590.680096046563</v>
      </c>
      <c r="K26" s="41">
        <f>SUM(J26:J$119)/C26</f>
        <v>45.206049678570317</v>
      </c>
    </row>
    <row r="27" spans="1:11" x14ac:dyDescent="0.2">
      <c r="A27" s="61">
        <v>22</v>
      </c>
      <c r="C27" s="22">
        <v>98382.94</v>
      </c>
      <c r="D27" s="28">
        <f t="shared" si="0"/>
        <v>129.9600000000064</v>
      </c>
      <c r="E27" s="32">
        <f>SUMPRODUCT(D27:D$119*$A27:$A$119)/C27+0.5-$A27</f>
        <v>53.900379809136808</v>
      </c>
      <c r="F27" s="34">
        <f t="shared" si="1"/>
        <v>1.3209607275408359E-3</v>
      </c>
      <c r="G27" s="33"/>
      <c r="H27" s="41">
        <f>'HRQOL scores'!F$8</f>
        <v>0.86942033158737797</v>
      </c>
      <c r="I27" s="38">
        <f t="shared" si="2"/>
        <v>98317.959999999992</v>
      </c>
      <c r="J27" s="38">
        <f t="shared" si="3"/>
        <v>85479.63338419456</v>
      </c>
      <c r="K27" s="41">
        <f>SUM(J27:J$119)/C27</f>
        <v>44.393736355529946</v>
      </c>
    </row>
    <row r="28" spans="1:11" x14ac:dyDescent="0.2">
      <c r="A28" s="61">
        <v>23</v>
      </c>
      <c r="C28" s="22">
        <v>98252.98</v>
      </c>
      <c r="D28" s="28">
        <f t="shared" si="0"/>
        <v>130.17999999999302</v>
      </c>
      <c r="E28" s="32">
        <f>SUMPRODUCT(D28:D$119*$A28:$A$119)/C28+0.5-$A28</f>
        <v>52.971012917262343</v>
      </c>
      <c r="F28" s="34">
        <f t="shared" si="1"/>
        <v>1.3249470906632351E-3</v>
      </c>
      <c r="G28" s="33"/>
      <c r="H28" s="41">
        <f>'HRQOL scores'!F$8</f>
        <v>0.86942033158737797</v>
      </c>
      <c r="I28" s="38">
        <f t="shared" si="2"/>
        <v>98187.89</v>
      </c>
      <c r="J28" s="38">
        <f t="shared" si="3"/>
        <v>85366.547881664999</v>
      </c>
      <c r="K28" s="41">
        <f>SUM(J28:J$119)/C28</f>
        <v>43.582460978361432</v>
      </c>
    </row>
    <row r="29" spans="1:11" x14ac:dyDescent="0.2">
      <c r="A29" s="61">
        <v>24</v>
      </c>
      <c r="C29" s="22">
        <v>98122.8</v>
      </c>
      <c r="D29" s="28">
        <f t="shared" si="0"/>
        <v>127.25</v>
      </c>
      <c r="E29" s="32">
        <f>SUMPRODUCT(D29:D$119*$A29:$A$119)/C29+0.5-$A29</f>
        <v>52.040626467441996</v>
      </c>
      <c r="F29" s="34">
        <f t="shared" si="1"/>
        <v>1.2968443623704174E-3</v>
      </c>
      <c r="G29" s="33"/>
      <c r="H29" s="41">
        <f>'HRQOL scores'!F$8</f>
        <v>0.86942033158737797</v>
      </c>
      <c r="I29" s="38">
        <f t="shared" si="2"/>
        <v>98059.175000000003</v>
      </c>
      <c r="J29" s="38">
        <f t="shared" si="3"/>
        <v>85254.640443684722</v>
      </c>
      <c r="K29" s="41">
        <f>SUM(J29:J$119)/C29</f>
        <v>42.770284979393779</v>
      </c>
    </row>
    <row r="30" spans="1:11" x14ac:dyDescent="0.2">
      <c r="A30" s="61">
        <v>25</v>
      </c>
      <c r="C30" s="22">
        <v>97995.55</v>
      </c>
      <c r="D30" s="28">
        <f t="shared" si="0"/>
        <v>123.2100000000064</v>
      </c>
      <c r="E30" s="32">
        <f>SUMPRODUCT(D30:D$119*$A30:$A$119)/C30+0.5-$A30</f>
        <v>51.107553432166242</v>
      </c>
      <c r="F30" s="34">
        <f t="shared" si="1"/>
        <v>1.2573019897332725E-3</v>
      </c>
      <c r="G30" s="33"/>
      <c r="H30" s="41">
        <f>'HRQOL scores'!F$9</f>
        <v>0.85756325783389709</v>
      </c>
      <c r="I30" s="38">
        <f t="shared" si="2"/>
        <v>97933.945000000007</v>
      </c>
      <c r="J30" s="38">
        <f t="shared" si="3"/>
        <v>83984.552926725708</v>
      </c>
      <c r="K30" s="41">
        <f>SUM(J30:J$119)/C30</f>
        <v>41.955838591980722</v>
      </c>
    </row>
    <row r="31" spans="1:11" x14ac:dyDescent="0.2">
      <c r="A31" s="61">
        <v>26</v>
      </c>
      <c r="C31" s="22">
        <v>97872.34</v>
      </c>
      <c r="D31" s="28">
        <f t="shared" si="0"/>
        <v>119.88999999999942</v>
      </c>
      <c r="E31" s="32">
        <f>SUMPRODUCT(D31:D$119*$A31:$A$119)/C31+0.5-$A31</f>
        <v>50.171262511344054</v>
      </c>
      <c r="F31" s="34">
        <f t="shared" si="1"/>
        <v>1.2249630488041813E-3</v>
      </c>
      <c r="G31" s="33"/>
      <c r="H31" s="41">
        <f>'HRQOL scores'!F$9</f>
        <v>0.85756325783389709</v>
      </c>
      <c r="I31" s="38">
        <f t="shared" si="2"/>
        <v>97812.39499999999</v>
      </c>
      <c r="J31" s="38">
        <f t="shared" si="3"/>
        <v>83880.316112735978</v>
      </c>
      <c r="K31" s="41">
        <f>SUM(J31:J$119)/C31</f>
        <v>41.150553114451448</v>
      </c>
    </row>
    <row r="32" spans="1:11" x14ac:dyDescent="0.2">
      <c r="A32" s="61">
        <v>27</v>
      </c>
      <c r="C32" s="22">
        <v>97752.45</v>
      </c>
      <c r="D32" s="28">
        <f t="shared" si="0"/>
        <v>117.70999999999185</v>
      </c>
      <c r="E32" s="32">
        <f>SUMPRODUCT(D32:D$119*$A32:$A$119)/C32+0.5-$A32</f>
        <v>49.232182597362211</v>
      </c>
      <c r="F32" s="34">
        <f t="shared" si="1"/>
        <v>1.2041641923040481E-3</v>
      </c>
      <c r="G32" s="33"/>
      <c r="H32" s="41">
        <f>'HRQOL scores'!F$9</f>
        <v>0.85756325783389709</v>
      </c>
      <c r="I32" s="38">
        <f t="shared" si="2"/>
        <v>97693.595000000001</v>
      </c>
      <c r="J32" s="38">
        <f t="shared" si="3"/>
        <v>83778.437597705313</v>
      </c>
      <c r="K32" s="41">
        <f>SUM(J32:J$119)/C32</f>
        <v>40.342933701333472</v>
      </c>
    </row>
    <row r="33" spans="1:11" x14ac:dyDescent="0.2">
      <c r="A33" s="61">
        <v>28</v>
      </c>
      <c r="C33" s="22">
        <v>97634.74</v>
      </c>
      <c r="D33" s="28">
        <f t="shared" si="0"/>
        <v>117.61000000000058</v>
      </c>
      <c r="E33" s="32">
        <f>SUMPRODUCT(D33:D$119*$A33:$A$119)/C33+0.5-$A33</f>
        <v>48.290934894070688</v>
      </c>
      <c r="F33" s="34">
        <f t="shared" si="1"/>
        <v>1.2045917262646531E-3</v>
      </c>
      <c r="G33" s="33"/>
      <c r="H33" s="41">
        <f>'HRQOL scores'!F$9</f>
        <v>0.85756325783389709</v>
      </c>
      <c r="I33" s="38">
        <f t="shared" si="2"/>
        <v>97575.934999999998</v>
      </c>
      <c r="J33" s="38">
        <f t="shared" si="3"/>
        <v>83677.536704788581</v>
      </c>
      <c r="K33" s="41">
        <f>SUM(J33:J$119)/C33</f>
        <v>39.533491581943167</v>
      </c>
    </row>
    <row r="34" spans="1:11" x14ac:dyDescent="0.2">
      <c r="A34" s="61">
        <v>29</v>
      </c>
      <c r="C34" s="22">
        <v>97517.13</v>
      </c>
      <c r="D34" s="28">
        <f t="shared" si="0"/>
        <v>119.43000000000757</v>
      </c>
      <c r="E34" s="32">
        <f>SUMPRODUCT(D34:D$119*$A34:$A$119)/C34+0.5-$A34</f>
        <v>47.348572889086455</v>
      </c>
      <c r="F34" s="34">
        <f t="shared" si="1"/>
        <v>1.2247079051650471E-3</v>
      </c>
      <c r="G34" s="33"/>
      <c r="H34" s="41">
        <f>'HRQOL scores'!F$9</f>
        <v>0.85756325783389709</v>
      </c>
      <c r="I34" s="38">
        <f t="shared" si="2"/>
        <v>97457.415000000008</v>
      </c>
      <c r="J34" s="38">
        <f t="shared" si="3"/>
        <v>83575.89830747011</v>
      </c>
      <c r="K34" s="41">
        <f>SUM(J34:J$119)/C34</f>
        <v>38.723090345157019</v>
      </c>
    </row>
    <row r="35" spans="1:11" x14ac:dyDescent="0.2">
      <c r="A35" s="61">
        <v>30</v>
      </c>
      <c r="C35" s="22">
        <v>97397.7</v>
      </c>
      <c r="D35" s="28">
        <f t="shared" si="0"/>
        <v>121.72000000000116</v>
      </c>
      <c r="E35" s="32">
        <f>SUMPRODUCT(D35:D$119*$A35:$A$119)/C35+0.5-$A35</f>
        <v>46.406019061430797</v>
      </c>
      <c r="F35" s="34">
        <f t="shared" si="1"/>
        <v>1.2497215026638325E-3</v>
      </c>
      <c r="G35" s="33"/>
      <c r="H35" s="41">
        <f>'HRQOL scores'!F$9</f>
        <v>0.85756325783389709</v>
      </c>
      <c r="I35" s="38">
        <f t="shared" si="2"/>
        <v>97336.84</v>
      </c>
      <c r="J35" s="38">
        <f t="shared" si="3"/>
        <v>83472.497617656787</v>
      </c>
      <c r="K35" s="41">
        <f>SUM(J35:J$119)/C35</f>
        <v>37.91248393835739</v>
      </c>
    </row>
    <row r="36" spans="1:11" x14ac:dyDescent="0.2">
      <c r="A36" s="61">
        <v>31</v>
      </c>
      <c r="C36" s="22">
        <v>97275.98</v>
      </c>
      <c r="D36" s="28">
        <f t="shared" si="0"/>
        <v>124.75999999999476</v>
      </c>
      <c r="E36" s="32">
        <f>SUMPRODUCT(D36:D$119*$A36:$A$119)/C36+0.5-$A36</f>
        <v>45.463460586462546</v>
      </c>
      <c r="F36" s="34">
        <f t="shared" si="1"/>
        <v>1.2825365521888833E-3</v>
      </c>
      <c r="G36" s="33"/>
      <c r="H36" s="41">
        <f>'HRQOL scores'!F$9</f>
        <v>0.85756325783389709</v>
      </c>
      <c r="I36" s="38">
        <f t="shared" si="2"/>
        <v>97213.6</v>
      </c>
      <c r="J36" s="38">
        <f t="shared" si="3"/>
        <v>83366.811521761338</v>
      </c>
      <c r="K36" s="41">
        <f>SUM(J36:J$119)/C36</f>
        <v>37.10182348474202</v>
      </c>
    </row>
    <row r="37" spans="1:11" x14ac:dyDescent="0.2">
      <c r="A37" s="61">
        <v>32</v>
      </c>
      <c r="C37" s="22">
        <v>97151.22</v>
      </c>
      <c r="D37" s="28">
        <f t="shared" si="0"/>
        <v>131.08999999999651</v>
      </c>
      <c r="E37" s="32">
        <f>SUMPRODUCT(D37:D$119*$A37:$A$119)/C37+0.5-$A37</f>
        <v>44.521201923552979</v>
      </c>
      <c r="F37" s="34">
        <f t="shared" si="1"/>
        <v>1.3493397200775915E-3</v>
      </c>
      <c r="G37" s="33"/>
      <c r="H37" s="41">
        <f>'HRQOL scores'!F$9</f>
        <v>0.85756325783389709</v>
      </c>
      <c r="I37" s="38">
        <f t="shared" ref="I37:I68" si="4">(D37*0.5+C38)</f>
        <v>97085.675000000003</v>
      </c>
      <c r="J37" s="38">
        <f t="shared" ref="J37:J68" si="5">I37*H37</f>
        <v>83257.107742002932</v>
      </c>
      <c r="K37" s="41">
        <f>SUM(J37:J$119)/C37</f>
        <v>36.291355144521432</v>
      </c>
    </row>
    <row r="38" spans="1:11" x14ac:dyDescent="0.2">
      <c r="A38" s="61">
        <v>33</v>
      </c>
      <c r="C38" s="22">
        <v>97020.13</v>
      </c>
      <c r="D38" s="28">
        <f t="shared" si="0"/>
        <v>138.97000000000116</v>
      </c>
      <c r="E38" s="32">
        <f>SUMPRODUCT(D38:D$119*$A38:$A$119)/C38+0.5-$A38</f>
        <v>43.580681738310588</v>
      </c>
      <c r="F38" s="34">
        <f t="shared" si="1"/>
        <v>1.4323831559491949E-3</v>
      </c>
      <c r="G38" s="33"/>
      <c r="H38" s="41">
        <f>'HRQOL scores'!F$9</f>
        <v>0.85756325783389709</v>
      </c>
      <c r="I38" s="38">
        <f t="shared" si="4"/>
        <v>96950.645000000004</v>
      </c>
      <c r="J38" s="38">
        <f t="shared" si="5"/>
        <v>83141.310975297631</v>
      </c>
      <c r="K38" s="41">
        <f>SUM(J38:J$119)/C38</f>
        <v>35.482248065443024</v>
      </c>
    </row>
    <row r="39" spans="1:11" x14ac:dyDescent="0.2">
      <c r="A39" s="61">
        <v>34</v>
      </c>
      <c r="C39" s="22">
        <v>96881.16</v>
      </c>
      <c r="D39" s="28">
        <f t="shared" si="0"/>
        <v>150.01000000000931</v>
      </c>
      <c r="E39" s="32">
        <f>SUMPRODUCT(D39:D$119*$A39:$A$119)/C39+0.5-$A39</f>
        <v>42.642478297529863</v>
      </c>
      <c r="F39" s="34">
        <f t="shared" si="1"/>
        <v>1.5483918648373876E-3</v>
      </c>
      <c r="G39" s="33"/>
      <c r="H39" s="41">
        <f>'HRQOL scores'!F$9</f>
        <v>0.85756325783389709</v>
      </c>
      <c r="I39" s="38">
        <f t="shared" si="4"/>
        <v>96806.154999999999</v>
      </c>
      <c r="J39" s="38">
        <f t="shared" si="5"/>
        <v>83017.4016601732</v>
      </c>
      <c r="K39" s="41">
        <f>SUM(J39:J$119)/C39</f>
        <v>34.67496682560607</v>
      </c>
    </row>
    <row r="40" spans="1:11" x14ac:dyDescent="0.2">
      <c r="A40" s="61">
        <v>35</v>
      </c>
      <c r="C40" s="22">
        <v>96731.15</v>
      </c>
      <c r="D40" s="28">
        <f t="shared" si="0"/>
        <v>162.34999999999127</v>
      </c>
      <c r="E40" s="32">
        <f>SUMPRODUCT(D40:D$119*$A40:$A$119)/C40+0.5-$A40</f>
        <v>41.707832562101444</v>
      </c>
      <c r="F40" s="34">
        <f t="shared" si="1"/>
        <v>1.678363174633934E-3</v>
      </c>
      <c r="G40" s="33"/>
      <c r="H40" s="41">
        <f>'HRQOL scores'!F$10</f>
        <v>0.84923179217288303</v>
      </c>
      <c r="I40" s="38">
        <f t="shared" si="4"/>
        <v>96649.975000000006</v>
      </c>
      <c r="J40" s="38">
        <f t="shared" si="5"/>
        <v>82078.231482714342</v>
      </c>
      <c r="K40" s="41">
        <f>SUM(J40:J$119)/C40</f>
        <v>33.87051231548535</v>
      </c>
    </row>
    <row r="41" spans="1:11" x14ac:dyDescent="0.2">
      <c r="A41" s="61">
        <v>36</v>
      </c>
      <c r="C41" s="22">
        <v>96568.8</v>
      </c>
      <c r="D41" s="28">
        <f t="shared" si="0"/>
        <v>175.15000000000873</v>
      </c>
      <c r="E41" s="32">
        <f>SUMPRODUCT(D41:D$119*$A41:$A$119)/C41+0.5-$A41</f>
        <v>40.777110544394446</v>
      </c>
      <c r="F41" s="34">
        <f t="shared" si="1"/>
        <v>1.813732799827778E-3</v>
      </c>
      <c r="G41" s="33"/>
      <c r="H41" s="41">
        <f>'HRQOL scores'!F$10</f>
        <v>0.84923179217288303</v>
      </c>
      <c r="I41" s="38">
        <f t="shared" si="4"/>
        <v>96481.225000000006</v>
      </c>
      <c r="J41" s="38">
        <f t="shared" si="5"/>
        <v>81934.923617785171</v>
      </c>
      <c r="K41" s="41">
        <f>SUM(J41:J$119)/C41</f>
        <v>33.07750925644045</v>
      </c>
    </row>
    <row r="42" spans="1:11" x14ac:dyDescent="0.2">
      <c r="A42" s="61">
        <v>37</v>
      </c>
      <c r="C42" s="22">
        <v>96393.65</v>
      </c>
      <c r="D42" s="28">
        <f t="shared" si="0"/>
        <v>188.56999999999243</v>
      </c>
      <c r="E42" s="32">
        <f>SUMPRODUCT(D42:D$119*$A42:$A$119)/C42+0.5-$A42</f>
        <v>39.850295198278289</v>
      </c>
      <c r="F42" s="34">
        <f t="shared" si="1"/>
        <v>1.9562491927631377E-3</v>
      </c>
      <c r="G42" s="33"/>
      <c r="H42" s="41">
        <f>'HRQOL scores'!F$10</f>
        <v>0.84923179217288303</v>
      </c>
      <c r="I42" s="38">
        <f t="shared" si="4"/>
        <v>96299.364999999991</v>
      </c>
      <c r="J42" s="38">
        <f t="shared" si="5"/>
        <v>81780.482324060591</v>
      </c>
      <c r="K42" s="41">
        <f>SUM(J42:J$119)/C42</f>
        <v>32.287608698970949</v>
      </c>
    </row>
    <row r="43" spans="1:11" x14ac:dyDescent="0.2">
      <c r="A43" s="61">
        <v>38</v>
      </c>
      <c r="C43" s="22">
        <v>96205.08</v>
      </c>
      <c r="D43" s="28">
        <f t="shared" si="0"/>
        <v>202.35000000000582</v>
      </c>
      <c r="E43" s="32">
        <f>SUMPRODUCT(D43:D$119*$A43:$A$119)/C43+0.5-$A43</f>
        <v>38.92742506673784</v>
      </c>
      <c r="F43" s="34">
        <f t="shared" si="1"/>
        <v>2.1033192841792329E-3</v>
      </c>
      <c r="G43" s="33"/>
      <c r="H43" s="41">
        <f>'HRQOL scores'!F$10</f>
        <v>0.84923179217288303</v>
      </c>
      <c r="I43" s="38">
        <f t="shared" si="4"/>
        <v>96103.904999999999</v>
      </c>
      <c r="J43" s="38">
        <f t="shared" si="5"/>
        <v>81614.491477962496</v>
      </c>
      <c r="K43" s="41">
        <f>SUM(J43:J$119)/C43</f>
        <v>31.500831036588721</v>
      </c>
    </row>
    <row r="44" spans="1:11" x14ac:dyDescent="0.2">
      <c r="A44" s="61">
        <v>39</v>
      </c>
      <c r="C44" s="22">
        <v>96002.73</v>
      </c>
      <c r="D44" s="28">
        <f t="shared" si="0"/>
        <v>216.63999999999942</v>
      </c>
      <c r="E44" s="32">
        <f>SUMPRODUCT(D44:D$119*$A44:$A$119)/C44+0.5-$A44</f>
        <v>38.008420570326692</v>
      </c>
      <c r="F44" s="34">
        <f t="shared" si="1"/>
        <v>2.2566024945332224E-3</v>
      </c>
      <c r="G44" s="33"/>
      <c r="H44" s="41">
        <f>'HRQOL scores'!F$10</f>
        <v>0.84923179217288303</v>
      </c>
      <c r="I44" s="38">
        <f t="shared" si="4"/>
        <v>95894.41</v>
      </c>
      <c r="J44" s="38">
        <f t="shared" si="5"/>
        <v>81436.581663661244</v>
      </c>
      <c r="K44" s="41">
        <f>SUM(J44:J$119)/C44</f>
        <v>30.717100216457787</v>
      </c>
    </row>
    <row r="45" spans="1:11" x14ac:dyDescent="0.2">
      <c r="A45" s="61">
        <v>40</v>
      </c>
      <c r="C45" s="22">
        <v>95786.09</v>
      </c>
      <c r="D45" s="28">
        <f t="shared" si="0"/>
        <v>231.45999999999185</v>
      </c>
      <c r="E45" s="32">
        <f>SUMPRODUCT(D45:D$119*$A45:$A$119)/C45+0.5-$A45</f>
        <v>37.093253600178471</v>
      </c>
      <c r="F45" s="34">
        <f t="shared" si="1"/>
        <v>2.4164260175980859E-3</v>
      </c>
      <c r="G45" s="33"/>
      <c r="H45" s="41">
        <f>'HRQOL scores'!F$10</f>
        <v>0.84923179217288303</v>
      </c>
      <c r="I45" s="38">
        <f t="shared" si="4"/>
        <v>95670.36</v>
      </c>
      <c r="J45" s="38">
        <f t="shared" si="5"/>
        <v>81246.311280624897</v>
      </c>
      <c r="K45" s="41">
        <f>SUM(J45:J$119)/C45</f>
        <v>29.936381125901239</v>
      </c>
    </row>
    <row r="46" spans="1:11" x14ac:dyDescent="0.2">
      <c r="A46" s="61">
        <v>41</v>
      </c>
      <c r="C46" s="22">
        <v>95554.63</v>
      </c>
      <c r="D46" s="28">
        <f t="shared" si="0"/>
        <v>247.40000000000873</v>
      </c>
      <c r="E46" s="32">
        <f>SUMPRODUCT(D46:D$119*$A46:$A$119)/C46+0.5-$A46</f>
        <v>36.181892680025229</v>
      </c>
      <c r="F46" s="34">
        <f t="shared" si="1"/>
        <v>2.5890948455350488E-3</v>
      </c>
      <c r="G46" s="33"/>
      <c r="H46" s="41">
        <f>'HRQOL scores'!F$10</f>
        <v>0.84923179217288303</v>
      </c>
      <c r="I46" s="38">
        <f t="shared" si="4"/>
        <v>95430.93</v>
      </c>
      <c r="J46" s="38">
        <f t="shared" si="5"/>
        <v>81042.979712624947</v>
      </c>
      <c r="K46" s="41">
        <f>SUM(J46:J$119)/C46</f>
        <v>29.15863507105048</v>
      </c>
    </row>
    <row r="47" spans="1:11" x14ac:dyDescent="0.2">
      <c r="A47" s="61">
        <v>42</v>
      </c>
      <c r="C47" s="22">
        <v>95307.23</v>
      </c>
      <c r="D47" s="28">
        <f t="shared" si="0"/>
        <v>265.31999999999243</v>
      </c>
      <c r="E47" s="32">
        <f>SUMPRODUCT(D47:D$119*$A47:$A$119)/C47+0.5-$A47</f>
        <v>35.274516295768109</v>
      </c>
      <c r="F47" s="34">
        <f t="shared" si="1"/>
        <v>2.7838391693892736E-3</v>
      </c>
      <c r="G47" s="33"/>
      <c r="H47" s="41">
        <f>'HRQOL scores'!F$10</f>
        <v>0.84923179217288303</v>
      </c>
      <c r="I47" s="38">
        <f t="shared" si="4"/>
        <v>95174.57</v>
      </c>
      <c r="J47" s="38">
        <f t="shared" si="5"/>
        <v>80825.270650383507</v>
      </c>
      <c r="K47" s="41">
        <f>SUM(J47:J$119)/C47</f>
        <v>28.383991495782933</v>
      </c>
    </row>
    <row r="48" spans="1:11" x14ac:dyDescent="0.2">
      <c r="A48" s="61">
        <v>43</v>
      </c>
      <c r="C48" s="22">
        <v>95041.91</v>
      </c>
      <c r="D48" s="28">
        <f t="shared" si="0"/>
        <v>286.02999999999884</v>
      </c>
      <c r="E48" s="32">
        <f>SUMPRODUCT(D48:D$119*$A48:$A$119)/C48+0.5-$A48</f>
        <v>34.371593202825153</v>
      </c>
      <c r="F48" s="34">
        <f t="shared" si="1"/>
        <v>3.0095144342111688E-3</v>
      </c>
      <c r="G48" s="33"/>
      <c r="H48" s="41">
        <f>'HRQOL scores'!F$10</f>
        <v>0.84923179217288303</v>
      </c>
      <c r="I48" s="38">
        <f t="shared" si="4"/>
        <v>94898.895000000004</v>
      </c>
      <c r="J48" s="38">
        <f t="shared" si="5"/>
        <v>80591.158676076258</v>
      </c>
      <c r="K48" s="41">
        <f>SUM(J48:J$119)/C48</f>
        <v>27.612811391903257</v>
      </c>
    </row>
    <row r="49" spans="1:11" x14ac:dyDescent="0.2">
      <c r="A49" s="61">
        <v>44</v>
      </c>
      <c r="C49" s="22">
        <v>94755.88</v>
      </c>
      <c r="D49" s="28">
        <f t="shared" si="0"/>
        <v>309.57000000000698</v>
      </c>
      <c r="E49" s="32">
        <f>SUMPRODUCT(D49:D$119*$A49:$A$119)/C49+0.5-$A49</f>
        <v>33.473837958546937</v>
      </c>
      <c r="F49" s="34">
        <f t="shared" si="1"/>
        <v>3.2670268061465628E-3</v>
      </c>
      <c r="G49" s="33"/>
      <c r="H49" s="41">
        <f>'HRQOL scores'!F$10</f>
        <v>0.84923179217288303</v>
      </c>
      <c r="I49" s="38">
        <f t="shared" si="4"/>
        <v>94601.095000000001</v>
      </c>
      <c r="J49" s="38">
        <f t="shared" si="5"/>
        <v>80338.257448367163</v>
      </c>
      <c r="K49" s="41">
        <f>SUM(J49:J$119)/C49</f>
        <v>26.845649858142508</v>
      </c>
    </row>
    <row r="50" spans="1:11" x14ac:dyDescent="0.2">
      <c r="A50" s="61">
        <v>45</v>
      </c>
      <c r="C50" s="22">
        <v>94446.31</v>
      </c>
      <c r="D50" s="28">
        <f t="shared" si="0"/>
        <v>335.45999999999185</v>
      </c>
      <c r="E50" s="32">
        <f>SUMPRODUCT(D50:D$119*$A50:$A$119)/C50+0.5-$A50</f>
        <v>32.581917469719244</v>
      </c>
      <c r="F50" s="34">
        <f t="shared" si="1"/>
        <v>3.551859252097746E-3</v>
      </c>
      <c r="G50" s="33"/>
      <c r="H50" s="41">
        <f>'HRQOL scores'!F$11</f>
        <v>0.82946678398899742</v>
      </c>
      <c r="I50" s="38">
        <f t="shared" si="4"/>
        <v>94278.58</v>
      </c>
      <c r="J50" s="38">
        <f t="shared" si="5"/>
        <v>78200.95055164941</v>
      </c>
      <c r="K50" s="41">
        <f>SUM(J50:J$119)/C50</f>
        <v>26.083019220462941</v>
      </c>
    </row>
    <row r="51" spans="1:11" x14ac:dyDescent="0.2">
      <c r="A51" s="61">
        <v>46</v>
      </c>
      <c r="C51" s="22">
        <v>94110.85</v>
      </c>
      <c r="D51" s="28">
        <f t="shared" si="0"/>
        <v>362.84000000001106</v>
      </c>
      <c r="E51" s="32">
        <f>SUMPRODUCT(D51:D$119*$A51:$A$119)/C51+0.5-$A51</f>
        <v>31.696274103777824</v>
      </c>
      <c r="F51" s="34">
        <f t="shared" si="1"/>
        <v>3.8554534360279503E-3</v>
      </c>
      <c r="G51" s="33"/>
      <c r="H51" s="41">
        <f>'HRQOL scores'!F$11</f>
        <v>0.82946678398899742</v>
      </c>
      <c r="I51" s="38">
        <f t="shared" si="4"/>
        <v>93929.43</v>
      </c>
      <c r="J51" s="38">
        <f t="shared" si="5"/>
        <v>77911.342224019652</v>
      </c>
      <c r="K51" s="41">
        <f>SUM(J51:J$119)/C51</f>
        <v>25.345047552754561</v>
      </c>
    </row>
    <row r="52" spans="1:11" x14ac:dyDescent="0.2">
      <c r="A52" s="61">
        <v>47</v>
      </c>
      <c r="C52" s="22">
        <v>93748.01</v>
      </c>
      <c r="D52" s="28">
        <f t="shared" si="0"/>
        <v>391.11999999999534</v>
      </c>
      <c r="E52" s="32">
        <f>SUMPRODUCT(D52:D$119*$A52:$A$119)/C52+0.5-$A52</f>
        <v>30.817015398401736</v>
      </c>
      <c r="F52" s="34">
        <f t="shared" si="1"/>
        <v>4.1720352250676617E-3</v>
      </c>
      <c r="G52" s="33"/>
      <c r="H52" s="41">
        <f>'HRQOL scores'!F$11</f>
        <v>0.82946678398899742</v>
      </c>
      <c r="I52" s="38">
        <f t="shared" si="4"/>
        <v>93552.45</v>
      </c>
      <c r="J52" s="38">
        <f t="shared" si="5"/>
        <v>77598.649835791482</v>
      </c>
      <c r="K52" s="41">
        <f>SUM(J52:J$119)/C52</f>
        <v>24.612070445614059</v>
      </c>
    </row>
    <row r="53" spans="1:11" x14ac:dyDescent="0.2">
      <c r="A53" s="61">
        <v>48</v>
      </c>
      <c r="C53" s="22">
        <v>93356.89</v>
      </c>
      <c r="D53" s="28">
        <f t="shared" si="0"/>
        <v>419.16000000000349</v>
      </c>
      <c r="E53" s="32">
        <f>SUMPRODUCT(D53:D$119*$A53:$A$119)/C53+0.5-$A53</f>
        <v>29.944028959614215</v>
      </c>
      <c r="F53" s="34">
        <f t="shared" si="1"/>
        <v>4.4898667896927959E-3</v>
      </c>
      <c r="G53" s="33"/>
      <c r="H53" s="41">
        <f>'HRQOL scores'!F$11</f>
        <v>0.82946678398899742</v>
      </c>
      <c r="I53" s="38">
        <f t="shared" si="4"/>
        <v>93147.31</v>
      </c>
      <c r="J53" s="38">
        <f t="shared" si="5"/>
        <v>77262.599662926179</v>
      </c>
      <c r="K53" s="41">
        <f>SUM(J53:J$119)/C53</f>
        <v>23.883978744582642</v>
      </c>
    </row>
    <row r="54" spans="1:11" x14ac:dyDescent="0.2">
      <c r="A54" s="61">
        <v>49</v>
      </c>
      <c r="C54" s="22">
        <v>92937.73</v>
      </c>
      <c r="D54" s="28">
        <f t="shared" si="0"/>
        <v>447.08000000000175</v>
      </c>
      <c r="E54" s="32">
        <f>SUMPRODUCT(D54:D$119*$A54:$A$119)/C54+0.5-$A54</f>
        <v>29.076824963763571</v>
      </c>
      <c r="F54" s="34">
        <f t="shared" si="1"/>
        <v>4.8105328158972874E-3</v>
      </c>
      <c r="G54" s="33"/>
      <c r="H54" s="41">
        <f>'HRQOL scores'!F$11</f>
        <v>0.82946678398899742</v>
      </c>
      <c r="I54" s="38">
        <f t="shared" si="4"/>
        <v>92714.19</v>
      </c>
      <c r="J54" s="38">
        <f t="shared" si="5"/>
        <v>76903.341009444863</v>
      </c>
      <c r="K54" s="41">
        <f>SUM(J54:J$119)/C54</f>
        <v>23.160360993940923</v>
      </c>
    </row>
    <row r="55" spans="1:11" x14ac:dyDescent="0.2">
      <c r="A55" s="61">
        <v>50</v>
      </c>
      <c r="C55" s="22">
        <v>92490.65</v>
      </c>
      <c r="D55" s="28">
        <f t="shared" si="0"/>
        <v>476.34999999999127</v>
      </c>
      <c r="E55" s="32">
        <f>SUMPRODUCT(D55:D$119*$A55:$A$119)/C55+0.5-$A55</f>
        <v>28.214959217385967</v>
      </c>
      <c r="F55" s="34">
        <f t="shared" si="1"/>
        <v>5.1502503226000824E-3</v>
      </c>
      <c r="G55" s="33"/>
      <c r="H55" s="41">
        <f>'HRQOL scores'!F$11</f>
        <v>0.82946678398899742</v>
      </c>
      <c r="I55" s="38">
        <f t="shared" si="4"/>
        <v>92252.475000000006</v>
      </c>
      <c r="J55" s="38">
        <f t="shared" si="5"/>
        <v>76520.363753275393</v>
      </c>
      <c r="K55" s="41">
        <f>SUM(J55:J$119)/C55</f>
        <v>22.440841703977298</v>
      </c>
    </row>
    <row r="56" spans="1:11" x14ac:dyDescent="0.2">
      <c r="A56" s="61">
        <v>51</v>
      </c>
      <c r="C56" s="22">
        <v>92014.3</v>
      </c>
      <c r="D56" s="28">
        <f t="shared" si="0"/>
        <v>507.94999999999709</v>
      </c>
      <c r="E56" s="32">
        <f>SUMPRODUCT(D56:D$119*$A56:$A$119)/C56+0.5-$A56</f>
        <v>27.358437142265046</v>
      </c>
      <c r="F56" s="34">
        <f t="shared" si="1"/>
        <v>5.5203375996991455E-3</v>
      </c>
      <c r="G56" s="33"/>
      <c r="H56" s="41">
        <f>'HRQOL scores'!F$11</f>
        <v>0.82946678398899742</v>
      </c>
      <c r="I56" s="38">
        <f t="shared" si="4"/>
        <v>91760.325000000012</v>
      </c>
      <c r="J56" s="38">
        <f t="shared" si="5"/>
        <v>76112.141675535211</v>
      </c>
      <c r="K56" s="41">
        <f>SUM(J56:J$119)/C56</f>
        <v>21.725402160258703</v>
      </c>
    </row>
    <row r="57" spans="1:11" x14ac:dyDescent="0.2">
      <c r="A57" s="61">
        <v>52</v>
      </c>
      <c r="C57" s="22">
        <v>91506.35</v>
      </c>
      <c r="D57" s="28">
        <f t="shared" si="0"/>
        <v>541.80000000000291</v>
      </c>
      <c r="E57" s="32">
        <f>SUMPRODUCT(D57:D$119*$A57:$A$119)/C57+0.5-$A57</f>
        <v>26.507527813528995</v>
      </c>
      <c r="F57" s="34">
        <f t="shared" si="1"/>
        <v>5.9209005713811436E-3</v>
      </c>
      <c r="G57" s="33"/>
      <c r="H57" s="41">
        <f>'HRQOL scores'!F$11</f>
        <v>0.82946678398899742</v>
      </c>
      <c r="I57" s="38">
        <f t="shared" si="4"/>
        <v>91235.450000000012</v>
      </c>
      <c r="J57" s="38">
        <f t="shared" si="5"/>
        <v>75676.775297288987</v>
      </c>
      <c r="K57" s="41">
        <f>SUM(J57:J$119)/C57</f>
        <v>21.014230491317349</v>
      </c>
    </row>
    <row r="58" spans="1:11" x14ac:dyDescent="0.2">
      <c r="A58" s="61">
        <v>53</v>
      </c>
      <c r="C58" s="22">
        <v>90964.55</v>
      </c>
      <c r="D58" s="28">
        <f t="shared" si="0"/>
        <v>579.44000000000233</v>
      </c>
      <c r="E58" s="32">
        <f>SUMPRODUCT(D58:D$119*$A58:$A$119)/C58+0.5-$A58</f>
        <v>25.662432977896543</v>
      </c>
      <c r="F58" s="34">
        <f t="shared" si="1"/>
        <v>6.3699540095564951E-3</v>
      </c>
      <c r="G58" s="33"/>
      <c r="H58" s="41">
        <f>'HRQOL scores'!F$11</f>
        <v>0.82946678398899742</v>
      </c>
      <c r="I58" s="38">
        <f t="shared" si="4"/>
        <v>90674.83</v>
      </c>
      <c r="J58" s="38">
        <f t="shared" si="5"/>
        <v>75211.75962884906</v>
      </c>
      <c r="K58" s="41">
        <f>SUM(J58:J$119)/C58</f>
        <v>20.307457740645869</v>
      </c>
    </row>
    <row r="59" spans="1:11" x14ac:dyDescent="0.2">
      <c r="A59" s="61">
        <v>54</v>
      </c>
      <c r="C59" s="22">
        <v>90385.11</v>
      </c>
      <c r="D59" s="28">
        <f t="shared" si="0"/>
        <v>622.41999999999825</v>
      </c>
      <c r="E59" s="32">
        <f>SUMPRODUCT(D59:D$119*$A59:$A$119)/C59+0.5-$A59</f>
        <v>24.823744062927176</v>
      </c>
      <c r="F59" s="34">
        <f t="shared" si="1"/>
        <v>6.8863112519307471E-3</v>
      </c>
      <c r="G59" s="33"/>
      <c r="H59" s="41">
        <f>'HRQOL scores'!F$11</f>
        <v>0.82946678398899742</v>
      </c>
      <c r="I59" s="38">
        <f t="shared" si="4"/>
        <v>90073.9</v>
      </c>
      <c r="J59" s="38">
        <f t="shared" si="5"/>
        <v>74713.308154346552</v>
      </c>
      <c r="K59" s="41">
        <f>SUM(J59:J$119)/C59</f>
        <v>19.605519043933445</v>
      </c>
    </row>
    <row r="60" spans="1:11" x14ac:dyDescent="0.2">
      <c r="A60" s="61">
        <v>55</v>
      </c>
      <c r="C60" s="22">
        <v>89762.69</v>
      </c>
      <c r="D60" s="28">
        <f t="shared" si="0"/>
        <v>671.9600000000064</v>
      </c>
      <c r="E60" s="32">
        <f>SUMPRODUCT(D60:D$119*$A60:$A$119)/C60+0.5-$A60</f>
        <v>23.992406396683521</v>
      </c>
      <c r="F60" s="34">
        <f t="shared" si="1"/>
        <v>7.4859610379324239E-3</v>
      </c>
      <c r="G60" s="33"/>
      <c r="H60" s="41">
        <f>'HRQOL scores'!F$12</f>
        <v>0.82089756139048564</v>
      </c>
      <c r="I60" s="38">
        <f t="shared" si="4"/>
        <v>89426.709999999992</v>
      </c>
      <c r="J60" s="38">
        <f t="shared" si="5"/>
        <v>73410.168162174145</v>
      </c>
      <c r="K60" s="41">
        <f>SUM(J60:J$119)/C60</f>
        <v>18.909122345137749</v>
      </c>
    </row>
    <row r="61" spans="1:11" x14ac:dyDescent="0.2">
      <c r="A61" s="61">
        <v>56</v>
      </c>
      <c r="C61" s="22">
        <v>89090.73</v>
      </c>
      <c r="D61" s="28">
        <f t="shared" si="0"/>
        <v>727.86999999999534</v>
      </c>
      <c r="E61" s="32">
        <f>SUMPRODUCT(D61:D$119*$A61:$A$119)/C61+0.5-$A61</f>
        <v>23.16959607065202</v>
      </c>
      <c r="F61" s="34">
        <f t="shared" si="1"/>
        <v>8.1699858110938738E-3</v>
      </c>
      <c r="G61" s="33"/>
      <c r="H61" s="41">
        <f>'HRQOL scores'!F$12</f>
        <v>0.82089756139048564</v>
      </c>
      <c r="I61" s="38">
        <f t="shared" si="4"/>
        <v>88726.794999999998</v>
      </c>
      <c r="J61" s="38">
        <f t="shared" si="5"/>
        <v>72835.609645493532</v>
      </c>
      <c r="K61" s="41">
        <f>SUM(J61:J$119)/C61</f>
        <v>18.227749610722672</v>
      </c>
    </row>
    <row r="62" spans="1:11" x14ac:dyDescent="0.2">
      <c r="A62" s="61">
        <v>57</v>
      </c>
      <c r="C62" s="22">
        <v>88362.86</v>
      </c>
      <c r="D62" s="28">
        <f t="shared" si="0"/>
        <v>789.69999999999709</v>
      </c>
      <c r="E62" s="32">
        <f>SUMPRODUCT(D62:D$119*$A62:$A$119)/C62+0.5-$A62</f>
        <v>22.35633197861091</v>
      </c>
      <c r="F62" s="34">
        <f t="shared" si="1"/>
        <v>8.9370126770455041E-3</v>
      </c>
      <c r="G62" s="33"/>
      <c r="H62" s="41">
        <f>'HRQOL scores'!F$12</f>
        <v>0.82089756139048564</v>
      </c>
      <c r="I62" s="38">
        <f t="shared" si="4"/>
        <v>87968.010000000009</v>
      </c>
      <c r="J62" s="38">
        <f t="shared" si="5"/>
        <v>72212.724889373858</v>
      </c>
      <c r="K62" s="41">
        <f>SUM(J62:J$119)/C62</f>
        <v>17.553618221852538</v>
      </c>
    </row>
    <row r="63" spans="1:11" x14ac:dyDescent="0.2">
      <c r="A63" s="61">
        <v>58</v>
      </c>
      <c r="C63" s="22">
        <v>87573.16</v>
      </c>
      <c r="D63" s="28">
        <f t="shared" si="0"/>
        <v>856.13999999999942</v>
      </c>
      <c r="E63" s="32">
        <f>SUMPRODUCT(D63:D$119*$A63:$A$119)/C63+0.5-$A63</f>
        <v>21.553423705842292</v>
      </c>
      <c r="F63" s="34">
        <f t="shared" si="1"/>
        <v>9.7762830529353906E-3</v>
      </c>
      <c r="G63" s="33"/>
      <c r="H63" s="41">
        <f>'HRQOL scores'!F$12</f>
        <v>0.82089756139048564</v>
      </c>
      <c r="I63" s="38">
        <f t="shared" si="4"/>
        <v>87145.09</v>
      </c>
      <c r="J63" s="38">
        <f t="shared" si="5"/>
        <v>71537.19186815439</v>
      </c>
      <c r="K63" s="41">
        <f>SUM(J63:J$119)/C63</f>
        <v>16.887310958536052</v>
      </c>
    </row>
    <row r="64" spans="1:11" x14ac:dyDescent="0.2">
      <c r="A64" s="61">
        <v>59</v>
      </c>
      <c r="C64" s="22">
        <v>86717.02</v>
      </c>
      <c r="D64" s="28">
        <f t="shared" si="0"/>
        <v>927.32000000000698</v>
      </c>
      <c r="E64" s="32">
        <f>SUMPRODUCT(D64:D$119*$A64:$A$119)/C64+0.5-$A64</f>
        <v>20.761279997162262</v>
      </c>
      <c r="F64" s="34">
        <f t="shared" si="1"/>
        <v>1.069363315298435E-2</v>
      </c>
      <c r="G64" s="33"/>
      <c r="H64" s="41">
        <f>'HRQOL scores'!F$12</f>
        <v>0.82089756139048564</v>
      </c>
      <c r="I64" s="38">
        <f t="shared" si="4"/>
        <v>86253.36</v>
      </c>
      <c r="J64" s="38">
        <f t="shared" si="5"/>
        <v>70805.172885735665</v>
      </c>
      <c r="K64" s="41">
        <f>SUM(J64:J$119)/C64</f>
        <v>16.229086200995798</v>
      </c>
    </row>
    <row r="65" spans="1:11" x14ac:dyDescent="0.2">
      <c r="A65" s="61">
        <v>60</v>
      </c>
      <c r="C65" s="22">
        <v>85789.7</v>
      </c>
      <c r="D65" s="28">
        <f t="shared" si="0"/>
        <v>1007.6100000000006</v>
      </c>
      <c r="E65" s="32">
        <f>SUMPRODUCT(D65:D$119*$A65:$A$119)/C65+0.5-$A65</f>
        <v>19.980288691294177</v>
      </c>
      <c r="F65" s="34">
        <f t="shared" si="1"/>
        <v>1.1745116255214794E-2</v>
      </c>
      <c r="G65" s="33"/>
      <c r="H65" s="41">
        <f>'HRQOL scores'!F$12</f>
        <v>0.82089756139048564</v>
      </c>
      <c r="I65" s="38">
        <f t="shared" si="4"/>
        <v>85285.89499999999</v>
      </c>
      <c r="J65" s="38">
        <f t="shared" si="5"/>
        <v>70010.983226505006</v>
      </c>
      <c r="K65" s="41">
        <f>SUM(J65:J$119)/C65</f>
        <v>15.579175819331939</v>
      </c>
    </row>
    <row r="66" spans="1:11" x14ac:dyDescent="0.2">
      <c r="A66" s="61">
        <v>61</v>
      </c>
      <c r="C66" s="22">
        <v>84782.09</v>
      </c>
      <c r="D66" s="28">
        <f t="shared" si="0"/>
        <v>1097.7599999999948</v>
      </c>
      <c r="E66" s="32">
        <f>SUMPRODUCT(D66:D$119*$A66:$A$119)/C66+0.5-$A66</f>
        <v>19.21180614608015</v>
      </c>
      <c r="F66" s="34">
        <f t="shared" si="1"/>
        <v>1.2948017676846547E-2</v>
      </c>
      <c r="G66" s="33"/>
      <c r="H66" s="41">
        <f>'HRQOL scores'!F$12</f>
        <v>0.82089756139048564</v>
      </c>
      <c r="I66" s="38">
        <f t="shared" si="4"/>
        <v>84233.209999999992</v>
      </c>
      <c r="J66" s="38">
        <f t="shared" si="5"/>
        <v>69146.836677092666</v>
      </c>
      <c r="K66" s="41">
        <f>SUM(J66:J$119)/C66</f>
        <v>14.938554080953139</v>
      </c>
    </row>
    <row r="67" spans="1:11" x14ac:dyDescent="0.2">
      <c r="A67" s="61">
        <v>62</v>
      </c>
      <c r="C67" s="22">
        <v>83684.33</v>
      </c>
      <c r="D67" s="28">
        <f t="shared" si="0"/>
        <v>1191.6199999999953</v>
      </c>
      <c r="E67" s="32">
        <f>SUMPRODUCT(D67:D$119*$A67:$A$119)/C67+0.5-$A67</f>
        <v>18.457265150351546</v>
      </c>
      <c r="F67" s="34">
        <f t="shared" si="1"/>
        <v>1.4239463947431918E-2</v>
      </c>
      <c r="G67" s="33"/>
      <c r="H67" s="41">
        <f>'HRQOL scores'!F$12</f>
        <v>0.82089756139048564</v>
      </c>
      <c r="I67" s="38">
        <f t="shared" si="4"/>
        <v>83088.52</v>
      </c>
      <c r="J67" s="38">
        <f t="shared" si="5"/>
        <v>68207.163447544604</v>
      </c>
      <c r="K67" s="41">
        <f>SUM(J67:J$119)/C67</f>
        <v>14.308234288117539</v>
      </c>
    </row>
    <row r="68" spans="1:11" x14ac:dyDescent="0.2">
      <c r="A68" s="61">
        <v>63</v>
      </c>
      <c r="C68" s="22">
        <v>82492.710000000006</v>
      </c>
      <c r="D68" s="28">
        <f t="shared" si="0"/>
        <v>1285.25</v>
      </c>
      <c r="E68" s="32">
        <f>SUMPRODUCT(D68:D$119*$A68:$A$119)/C68+0.5-$A68</f>
        <v>17.716660632673111</v>
      </c>
      <c r="F68" s="34">
        <f t="shared" si="1"/>
        <v>1.558016459878697E-2</v>
      </c>
      <c r="G68" s="33"/>
      <c r="H68" s="41">
        <f>'HRQOL scores'!F$12</f>
        <v>0.82089756139048564</v>
      </c>
      <c r="I68" s="38">
        <f t="shared" si="4"/>
        <v>81850.085000000006</v>
      </c>
      <c r="J68" s="38">
        <f t="shared" si="5"/>
        <v>67190.535176103978</v>
      </c>
      <c r="K68" s="41">
        <f>SUM(J68:J$119)/C68</f>
        <v>13.688092395517115</v>
      </c>
    </row>
    <row r="69" spans="1:11" x14ac:dyDescent="0.2">
      <c r="A69" s="61">
        <v>64</v>
      </c>
      <c r="C69" s="22">
        <v>81207.460000000006</v>
      </c>
      <c r="D69" s="28">
        <f t="shared" ref="D69:D119" si="6">C69-C70</f>
        <v>1378.9300000000076</v>
      </c>
      <c r="E69" s="32">
        <f>SUMPRODUCT(D69:D$119*$A69:$A$119)/C69+0.5-$A69</f>
        <v>16.989144380818203</v>
      </c>
      <c r="F69" s="34">
        <f t="shared" ref="F69:F115" si="7">D69/C69</f>
        <v>1.6980336535584385E-2</v>
      </c>
      <c r="G69" s="33"/>
      <c r="H69" s="41">
        <f>'HRQOL scores'!F$12</f>
        <v>0.82089756139048564</v>
      </c>
      <c r="I69" s="38">
        <f t="shared" ref="I69:I100" si="8">(D69*0.5+C70)</f>
        <v>80517.994999999995</v>
      </c>
      <c r="J69" s="38">
        <f t="shared" ref="J69:J100" si="9">I69*H69</f>
        <v>66097.025743551305</v>
      </c>
      <c r="K69" s="41">
        <f>SUM(J69:J$119)/C69</f>
        <v>13.07733675281181</v>
      </c>
    </row>
    <row r="70" spans="1:11" x14ac:dyDescent="0.2">
      <c r="A70" s="61">
        <v>65</v>
      </c>
      <c r="C70" s="22">
        <v>79828.53</v>
      </c>
      <c r="D70" s="28">
        <f t="shared" si="6"/>
        <v>1472.4100000000035</v>
      </c>
      <c r="E70" s="32">
        <f>SUMPRODUCT(D70:D$119*$A70:$A$119)/C70+0.5-$A70</f>
        <v>16.27397207163304</v>
      </c>
      <c r="F70" s="34">
        <f t="shared" si="7"/>
        <v>1.8444658820599646E-2</v>
      </c>
      <c r="G70" s="33"/>
      <c r="H70" s="41">
        <f>'HRQOL scores'!F$13</f>
        <v>0.80456561685274008</v>
      </c>
      <c r="I70" s="38">
        <f t="shared" si="8"/>
        <v>79092.324999999997</v>
      </c>
      <c r="J70" s="38">
        <f t="shared" si="9"/>
        <v>63634.965251942391</v>
      </c>
      <c r="K70" s="41">
        <f>SUM(J70:J$119)/C70</f>
        <v>12.475242566998837</v>
      </c>
    </row>
    <row r="71" spans="1:11" x14ac:dyDescent="0.2">
      <c r="A71" s="61">
        <v>66</v>
      </c>
      <c r="C71" s="22">
        <v>78356.12</v>
      </c>
      <c r="D71" s="28">
        <f t="shared" si="6"/>
        <v>1569.5999999999913</v>
      </c>
      <c r="E71" s="32">
        <f>SUMPRODUCT(D71:D$119*$A71:$A$119)/C71+0.5-$A71</f>
        <v>15.570384837068502</v>
      </c>
      <c r="F71" s="34">
        <f t="shared" si="7"/>
        <v>2.0031619738190089E-2</v>
      </c>
      <c r="G71" s="33"/>
      <c r="H71" s="41">
        <f>'HRQOL scores'!F$13</f>
        <v>0.80456561685274008</v>
      </c>
      <c r="I71" s="38">
        <f t="shared" si="8"/>
        <v>77571.320000000007</v>
      </c>
      <c r="J71" s="38">
        <f t="shared" si="9"/>
        <v>62411.216925881301</v>
      </c>
      <c r="K71" s="41">
        <f>SUM(J71:J$119)/C71</f>
        <v>11.897543041500796</v>
      </c>
    </row>
    <row r="72" spans="1:11" x14ac:dyDescent="0.2">
      <c r="A72" s="61">
        <v>67</v>
      </c>
      <c r="C72" s="22">
        <v>76786.52</v>
      </c>
      <c r="D72" s="28">
        <f t="shared" si="6"/>
        <v>1681.4300000000076</v>
      </c>
      <c r="E72" s="32">
        <f>SUMPRODUCT(D72:D$119*$A72:$A$119)/C72+0.5-$A72</f>
        <v>14.878439897256968</v>
      </c>
      <c r="F72" s="34">
        <f t="shared" si="7"/>
        <v>2.1897463252664756E-2</v>
      </c>
      <c r="G72" s="33"/>
      <c r="H72" s="41">
        <f>'HRQOL scores'!F$13</f>
        <v>0.80456561685274008</v>
      </c>
      <c r="I72" s="38">
        <f t="shared" si="8"/>
        <v>75945.804999999993</v>
      </c>
      <c r="J72" s="38">
        <f t="shared" si="9"/>
        <v>61103.383447202905</v>
      </c>
      <c r="K72" s="41">
        <f>SUM(J72:J$119)/C72</f>
        <v>11.327953048778873</v>
      </c>
    </row>
    <row r="73" spans="1:11" x14ac:dyDescent="0.2">
      <c r="A73" s="61">
        <v>68</v>
      </c>
      <c r="C73" s="22">
        <v>75105.09</v>
      </c>
      <c r="D73" s="28">
        <f t="shared" si="6"/>
        <v>1807.179999999993</v>
      </c>
      <c r="E73" s="32">
        <f>SUMPRODUCT(D73:D$119*$A73:$A$119)/C73+0.5-$A73</f>
        <v>14.200340053377474</v>
      </c>
      <c r="F73" s="34">
        <f t="shared" si="7"/>
        <v>2.4062017634224168E-2</v>
      </c>
      <c r="G73" s="33"/>
      <c r="H73" s="41">
        <f>'HRQOL scores'!F$13</f>
        <v>0.80456561685274008</v>
      </c>
      <c r="I73" s="38">
        <f t="shared" si="8"/>
        <v>74201.5</v>
      </c>
      <c r="J73" s="38">
        <f t="shared" si="9"/>
        <v>59699.975618898592</v>
      </c>
      <c r="K73" s="41">
        <f>SUM(J73:J$119)/C73</f>
        <v>10.767988027068698</v>
      </c>
    </row>
    <row r="74" spans="1:11" x14ac:dyDescent="0.2">
      <c r="A74" s="61">
        <v>69</v>
      </c>
      <c r="C74" s="22">
        <v>73297.91</v>
      </c>
      <c r="D74" s="28">
        <f t="shared" si="6"/>
        <v>1939.7799999999988</v>
      </c>
      <c r="E74" s="32">
        <f>SUMPRODUCT(D74:D$119*$A74:$A$119)/C74+0.5-$A74</f>
        <v>13.538125681066774</v>
      </c>
      <c r="F74" s="34">
        <f t="shared" si="7"/>
        <v>2.6464328928341867E-2</v>
      </c>
      <c r="G74" s="33"/>
      <c r="H74" s="41">
        <f>'HRQOL scores'!F$13</f>
        <v>0.80456561685274008</v>
      </c>
      <c r="I74" s="38">
        <f t="shared" si="8"/>
        <v>72328.02</v>
      </c>
      <c r="J74" s="38">
        <f t="shared" si="9"/>
        <v>58192.638027037327</v>
      </c>
      <c r="K74" s="41">
        <f>SUM(J74:J$119)/C74</f>
        <v>10.218991704852407</v>
      </c>
    </row>
    <row r="75" spans="1:11" x14ac:dyDescent="0.2">
      <c r="A75" s="61">
        <v>70</v>
      </c>
      <c r="C75" s="22">
        <v>71358.13</v>
      </c>
      <c r="D75" s="28">
        <f t="shared" si="6"/>
        <v>2069.6900000000023</v>
      </c>
      <c r="E75" s="32">
        <f>SUMPRODUCT(D75:D$119*$A75:$A$119)/C75+0.5-$A75</f>
        <v>12.892550543848614</v>
      </c>
      <c r="F75" s="34">
        <f t="shared" si="7"/>
        <v>2.9004263424504007E-2</v>
      </c>
      <c r="G75" s="33"/>
      <c r="H75" s="41">
        <f>'HRQOL scores'!F$13</f>
        <v>0.80456561685274008</v>
      </c>
      <c r="I75" s="38">
        <f t="shared" si="8"/>
        <v>70323.285000000003</v>
      </c>
      <c r="J75" s="38">
        <f t="shared" si="9"/>
        <v>56579.697175136047</v>
      </c>
      <c r="K75" s="41">
        <f>SUM(J75:J$119)/C75</f>
        <v>9.6812808329755988</v>
      </c>
    </row>
    <row r="76" spans="1:11" x14ac:dyDescent="0.2">
      <c r="A76" s="61">
        <v>71</v>
      </c>
      <c r="C76" s="22">
        <v>69288.44</v>
      </c>
      <c r="D76" s="28">
        <f t="shared" si="6"/>
        <v>2201.2100000000064</v>
      </c>
      <c r="E76" s="32">
        <f>SUMPRODUCT(D76:D$119*$A76:$A$119)/C76+0.5-$A76</f>
        <v>12.262723951347752</v>
      </c>
      <c r="F76" s="34">
        <f t="shared" si="7"/>
        <v>3.1768791446307731E-2</v>
      </c>
      <c r="G76" s="33"/>
      <c r="H76" s="41">
        <f>'HRQOL scores'!F$13</f>
        <v>0.80456561685274008</v>
      </c>
      <c r="I76" s="38">
        <f t="shared" si="8"/>
        <v>68187.834999999992</v>
      </c>
      <c r="J76" s="38">
        <f t="shared" si="9"/>
        <v>54861.587528627853</v>
      </c>
      <c r="K76" s="41">
        <f>SUM(J76:J$119)/C76</f>
        <v>9.1538848193269313</v>
      </c>
    </row>
    <row r="77" spans="1:11" x14ac:dyDescent="0.2">
      <c r="A77" s="61">
        <v>72</v>
      </c>
      <c r="C77" s="22">
        <v>67087.23</v>
      </c>
      <c r="D77" s="28">
        <f t="shared" si="6"/>
        <v>2342.8099999999977</v>
      </c>
      <c r="E77" s="32">
        <f>SUMPRODUCT(D77:D$119*$A77:$A$119)/C77+0.5-$A77</f>
        <v>11.648672597445483</v>
      </c>
      <c r="F77" s="34">
        <f t="shared" si="7"/>
        <v>3.4921847272573303E-2</v>
      </c>
      <c r="G77" s="33"/>
      <c r="H77" s="41">
        <f>'HRQOL scores'!F$13</f>
        <v>0.80456561685274008</v>
      </c>
      <c r="I77" s="38">
        <f t="shared" si="8"/>
        <v>65915.824999999997</v>
      </c>
      <c r="J77" s="38">
        <f t="shared" si="9"/>
        <v>53033.606401482262</v>
      </c>
      <c r="K77" s="41">
        <f>SUM(J77:J$119)/C77</f>
        <v>8.6364694375101969</v>
      </c>
    </row>
    <row r="78" spans="1:11" x14ac:dyDescent="0.2">
      <c r="A78" s="61">
        <v>73</v>
      </c>
      <c r="C78" s="22">
        <v>64744.42</v>
      </c>
      <c r="D78" s="28">
        <f t="shared" si="6"/>
        <v>2493.2799999999988</v>
      </c>
      <c r="E78" s="32">
        <f>SUMPRODUCT(D78:D$119*$A78:$A$119)/C78+0.5-$A78</f>
        <v>11.052093025769963</v>
      </c>
      <c r="F78" s="34">
        <f t="shared" si="7"/>
        <v>3.8509573489113019E-2</v>
      </c>
      <c r="G78" s="33"/>
      <c r="H78" s="41">
        <f>'HRQOL scores'!F$13</f>
        <v>0.80456561685274008</v>
      </c>
      <c r="I78" s="38">
        <f t="shared" si="8"/>
        <v>63497.78</v>
      </c>
      <c r="J78" s="38">
        <f t="shared" si="9"/>
        <v>51088.130534479584</v>
      </c>
      <c r="K78" s="41">
        <f>SUM(J78:J$119)/C78</f>
        <v>8.1298620814077083</v>
      </c>
    </row>
    <row r="79" spans="1:11" x14ac:dyDescent="0.2">
      <c r="A79" s="61">
        <v>74</v>
      </c>
      <c r="C79" s="22">
        <v>62251.14</v>
      </c>
      <c r="D79" s="28">
        <f t="shared" si="6"/>
        <v>2646.0199999999968</v>
      </c>
      <c r="E79" s="32">
        <f>SUMPRODUCT(D79:D$119*$A79:$A$119)/C79+0.5-$A79</f>
        <v>10.474725004867707</v>
      </c>
      <c r="F79" s="34">
        <f t="shared" si="7"/>
        <v>4.250556696632378E-2</v>
      </c>
      <c r="G79" s="33"/>
      <c r="H79" s="41">
        <f>'HRQOL scores'!F$13</f>
        <v>0.80456561685274008</v>
      </c>
      <c r="I79" s="38">
        <f t="shared" si="8"/>
        <v>60928.130000000005</v>
      </c>
      <c r="J79" s="38">
        <f t="shared" si="9"/>
        <v>49020.678497133944</v>
      </c>
      <c r="K79" s="41">
        <f>SUM(J79:J$119)/C79</f>
        <v>7.634801139485238</v>
      </c>
    </row>
    <row r="80" spans="1:11" x14ac:dyDescent="0.2">
      <c r="A80" s="61">
        <v>75</v>
      </c>
      <c r="C80" s="22">
        <v>59605.120000000003</v>
      </c>
      <c r="D80" s="28">
        <f t="shared" si="6"/>
        <v>2795.3199999999997</v>
      </c>
      <c r="E80" s="32">
        <f>SUMPRODUCT(D80:D$119*$A80:$A$119)/C80+0.5-$A80</f>
        <v>9.9175279361826796</v>
      </c>
      <c r="F80" s="34">
        <f t="shared" si="7"/>
        <v>4.6897313519375511E-2</v>
      </c>
      <c r="G80" s="33"/>
      <c r="H80" s="41">
        <f>'HRQOL scores'!F$14</f>
        <v>0.75317251900172</v>
      </c>
      <c r="I80" s="38">
        <f t="shared" si="8"/>
        <v>58207.460000000006</v>
      </c>
      <c r="J80" s="38">
        <f t="shared" si="9"/>
        <v>43840.259272891861</v>
      </c>
      <c r="K80" s="41">
        <f>SUM(J80:J$119)/C80</f>
        <v>7.1513050575038042</v>
      </c>
    </row>
    <row r="81" spans="1:11" x14ac:dyDescent="0.2">
      <c r="A81" s="61">
        <v>76</v>
      </c>
      <c r="C81" s="22">
        <v>56809.8</v>
      </c>
      <c r="D81" s="28">
        <f t="shared" si="6"/>
        <v>2928.9700000000012</v>
      </c>
      <c r="E81" s="32">
        <f>SUMPRODUCT(D81:D$119*$A81:$A$119)/C81+0.5-$A81</f>
        <v>9.3809163689982995</v>
      </c>
      <c r="F81" s="34">
        <f t="shared" si="7"/>
        <v>5.1557477759119043E-2</v>
      </c>
      <c r="G81" s="33"/>
      <c r="H81" s="41">
        <f>'HRQOL scores'!F$14</f>
        <v>0.75317251900172</v>
      </c>
      <c r="I81" s="38">
        <f t="shared" si="8"/>
        <v>55345.315000000002</v>
      </c>
      <c r="J81" s="38">
        <f t="shared" si="9"/>
        <v>41684.570313493678</v>
      </c>
      <c r="K81" s="41">
        <f>SUM(J81:J$119)/C81</f>
        <v>6.7314818365181592</v>
      </c>
    </row>
    <row r="82" spans="1:11" x14ac:dyDescent="0.2">
      <c r="A82" s="61">
        <v>77</v>
      </c>
      <c r="C82" s="22">
        <v>53880.83</v>
      </c>
      <c r="D82" s="28">
        <f t="shared" si="6"/>
        <v>3052.5299999999988</v>
      </c>
      <c r="E82" s="32">
        <f>SUMPRODUCT(D82:D$119*$A82:$A$119)/C82+0.5-$A82</f>
        <v>8.8636843148021427</v>
      </c>
      <c r="F82" s="34">
        <f t="shared" si="7"/>
        <v>5.6653358903342776E-2</v>
      </c>
      <c r="G82" s="33"/>
      <c r="H82" s="41">
        <f>'HRQOL scores'!F$14</f>
        <v>0.75317251900172</v>
      </c>
      <c r="I82" s="38">
        <f t="shared" si="8"/>
        <v>52354.565000000002</v>
      </c>
      <c r="J82" s="38">
        <f t="shared" si="9"/>
        <v>39432.019602289285</v>
      </c>
      <c r="K82" s="41">
        <f>SUM(J82:J$119)/C82</f>
        <v>6.3237623942083969</v>
      </c>
    </row>
    <row r="83" spans="1:11" x14ac:dyDescent="0.2">
      <c r="A83" s="61">
        <v>78</v>
      </c>
      <c r="C83" s="22">
        <v>50828.3</v>
      </c>
      <c r="D83" s="28">
        <f t="shared" si="6"/>
        <v>3162.5300000000061</v>
      </c>
      <c r="E83" s="32">
        <f>SUMPRODUCT(D83:D$119*$A83:$A$119)/C83+0.5-$A83</f>
        <v>8.3659713730248768</v>
      </c>
      <c r="F83" s="34">
        <f t="shared" si="7"/>
        <v>6.2219865704735471E-2</v>
      </c>
      <c r="G83" s="33"/>
      <c r="H83" s="41">
        <f>'HRQOL scores'!F$14</f>
        <v>0.75317251900172</v>
      </c>
      <c r="I83" s="38">
        <f t="shared" si="8"/>
        <v>49247.035000000003</v>
      </c>
      <c r="J83" s="38">
        <f t="shared" si="9"/>
        <v>37091.513404315876</v>
      </c>
      <c r="K83" s="41">
        <f>SUM(J83:J$119)/C83</f>
        <v>5.9277518020560658</v>
      </c>
    </row>
    <row r="84" spans="1:11" x14ac:dyDescent="0.2">
      <c r="A84" s="61">
        <v>79</v>
      </c>
      <c r="C84" s="22">
        <v>47665.77</v>
      </c>
      <c r="D84" s="28">
        <f t="shared" si="6"/>
        <v>3255.2699999999968</v>
      </c>
      <c r="E84" s="32">
        <f>SUMPRODUCT(D84:D$119*$A84:$A$119)/C84+0.5-$A84</f>
        <v>7.887863087904023</v>
      </c>
      <c r="F84" s="34">
        <f t="shared" si="7"/>
        <v>6.8293662307353828E-2</v>
      </c>
      <c r="G84" s="33"/>
      <c r="H84" s="41">
        <f>'HRQOL scores'!F$14</f>
        <v>0.75317251900172</v>
      </c>
      <c r="I84" s="38">
        <f t="shared" si="8"/>
        <v>46038.134999999995</v>
      </c>
      <c r="J84" s="38">
        <f t="shared" si="9"/>
        <v>34674.658108091244</v>
      </c>
      <c r="K84" s="41">
        <f>SUM(J84:J$119)/C84</f>
        <v>5.5428881882350893</v>
      </c>
    </row>
    <row r="85" spans="1:11" x14ac:dyDescent="0.2">
      <c r="A85" s="61">
        <v>80</v>
      </c>
      <c r="C85" s="22">
        <v>44410.5</v>
      </c>
      <c r="D85" s="28">
        <f t="shared" si="6"/>
        <v>3326.9300000000003</v>
      </c>
      <c r="E85" s="32">
        <f>SUMPRODUCT(D85:D$119*$A85:$A$119)/C85+0.5-$A85</f>
        <v>7.4293901833918312</v>
      </c>
      <c r="F85" s="34">
        <f t="shared" si="7"/>
        <v>7.4913139910606732E-2</v>
      </c>
      <c r="G85" s="33"/>
      <c r="H85" s="41">
        <f>'HRQOL scores'!F$14</f>
        <v>0.75317251900172</v>
      </c>
      <c r="I85" s="38">
        <f t="shared" si="8"/>
        <v>42747.035000000003</v>
      </c>
      <c r="J85" s="38">
        <f t="shared" si="9"/>
        <v>32195.892030804691</v>
      </c>
      <c r="K85" s="41">
        <f>SUM(J85:J$119)/C85</f>
        <v>5.1684033147124966</v>
      </c>
    </row>
    <row r="86" spans="1:11" x14ac:dyDescent="0.2">
      <c r="A86" s="61">
        <v>81</v>
      </c>
      <c r="C86" s="22">
        <v>41083.57</v>
      </c>
      <c r="D86" s="28">
        <f t="shared" si="6"/>
        <v>3373.6699999999983</v>
      </c>
      <c r="E86" s="32">
        <f>SUMPRODUCT(D86:D$119*$A86:$A$119)/C86+0.5-$A86</f>
        <v>6.9905292490288247</v>
      </c>
      <c r="F86" s="34">
        <f t="shared" si="7"/>
        <v>8.2117255146035226E-2</v>
      </c>
      <c r="G86" s="33"/>
      <c r="H86" s="41">
        <f>'HRQOL scores'!F$14</f>
        <v>0.75317251900172</v>
      </c>
      <c r="I86" s="38">
        <f t="shared" si="8"/>
        <v>39396.735000000001</v>
      </c>
      <c r="J86" s="38">
        <f t="shared" si="9"/>
        <v>29672.538140393226</v>
      </c>
      <c r="K86" s="41">
        <f>SUM(J86:J$119)/C86</f>
        <v>4.8032700998777536</v>
      </c>
    </row>
    <row r="87" spans="1:11" x14ac:dyDescent="0.2">
      <c r="A87" s="61">
        <v>82</v>
      </c>
      <c r="C87" s="22">
        <v>37709.9</v>
      </c>
      <c r="D87" s="28">
        <f t="shared" si="6"/>
        <v>3391.9000000000015</v>
      </c>
      <c r="E87" s="32">
        <f>SUMPRODUCT(D87:D$119*$A87:$A$119)/C87+0.5-$A87</f>
        <v>6.5711964958677385</v>
      </c>
      <c r="F87" s="34">
        <f t="shared" si="7"/>
        <v>8.9947202193588455E-2</v>
      </c>
      <c r="G87" s="33"/>
      <c r="H87" s="41">
        <f>'HRQOL scores'!F$14</f>
        <v>0.75317251900172</v>
      </c>
      <c r="I87" s="38">
        <f t="shared" si="8"/>
        <v>36013.949999999997</v>
      </c>
      <c r="J87" s="38">
        <f t="shared" si="9"/>
        <v>27124.717440701992</v>
      </c>
      <c r="K87" s="41">
        <f>SUM(J87:J$119)/C87</f>
        <v>4.4461254269261232</v>
      </c>
    </row>
    <row r="88" spans="1:11" x14ac:dyDescent="0.2">
      <c r="A88" s="61">
        <v>83</v>
      </c>
      <c r="C88" s="22">
        <v>34318</v>
      </c>
      <c r="D88" s="28">
        <f t="shared" si="6"/>
        <v>3378.3899999999994</v>
      </c>
      <c r="E88" s="32">
        <f>SUMPRODUCT(D88:D$119*$A88:$A$119)/C88+0.5-$A88</f>
        <v>6.1712574374824527</v>
      </c>
      <c r="F88" s="34">
        <f t="shared" si="7"/>
        <v>9.8443673873768844E-2</v>
      </c>
      <c r="G88" s="33"/>
      <c r="H88" s="41">
        <f>'HRQOL scores'!F$14</f>
        <v>0.75317251900172</v>
      </c>
      <c r="I88" s="38">
        <f t="shared" si="8"/>
        <v>32628.805</v>
      </c>
      <c r="J88" s="38">
        <f t="shared" si="9"/>
        <v>24575.119253865916</v>
      </c>
      <c r="K88" s="41">
        <f>SUM(J88:J$119)/C88</f>
        <v>4.0951753539291165</v>
      </c>
    </row>
    <row r="89" spans="1:11" x14ac:dyDescent="0.2">
      <c r="A89" s="61">
        <v>84</v>
      </c>
      <c r="C89" s="22">
        <v>30939.61</v>
      </c>
      <c r="D89" s="28">
        <f t="shared" si="6"/>
        <v>3330.5800000000017</v>
      </c>
      <c r="E89" s="32">
        <f>SUMPRODUCT(D89:D$119*$A89:$A$119)/C89+0.5-$A89</f>
        <v>5.7905192644484771</v>
      </c>
      <c r="F89" s="34">
        <f t="shared" si="7"/>
        <v>0.10764776931577359</v>
      </c>
      <c r="G89" s="33"/>
      <c r="H89" s="41">
        <f>'HRQOL scores'!F$14</f>
        <v>0.75317251900172</v>
      </c>
      <c r="I89" s="38">
        <f t="shared" si="8"/>
        <v>29274.32</v>
      </c>
      <c r="J89" s="38">
        <f t="shared" si="9"/>
        <v>22048.613336462433</v>
      </c>
      <c r="K89" s="41">
        <f>SUM(J89:J$119)/C89</f>
        <v>3.748046873967497</v>
      </c>
    </row>
    <row r="90" spans="1:11" x14ac:dyDescent="0.2">
      <c r="A90" s="61">
        <v>85</v>
      </c>
      <c r="C90" s="22">
        <v>27609.03</v>
      </c>
      <c r="D90" s="28">
        <f t="shared" si="6"/>
        <v>3246.8199999999997</v>
      </c>
      <c r="E90" s="32">
        <f>SUMPRODUCT(D90:D$119*$A90:$A$119)/C90+0.5-$A90</f>
        <v>5.4287342851061169</v>
      </c>
      <c r="F90" s="34">
        <f t="shared" si="7"/>
        <v>0.11759993016777481</v>
      </c>
      <c r="G90" s="33"/>
      <c r="H90" s="41">
        <f>'HRQOL scores'!F$15</f>
        <v>0.62658918502005012</v>
      </c>
      <c r="I90" s="38">
        <f t="shared" si="8"/>
        <v>25985.62</v>
      </c>
      <c r="J90" s="38">
        <f t="shared" si="9"/>
        <v>16282.308458040714</v>
      </c>
      <c r="K90" s="41">
        <f>IF(C90=0,0,SUM(J90:J$119)/C90)</f>
        <v>3.4015861913950283</v>
      </c>
    </row>
    <row r="91" spans="1:11" x14ac:dyDescent="0.2">
      <c r="A91" s="61">
        <v>86</v>
      </c>
      <c r="C91" s="22">
        <v>24362.21</v>
      </c>
      <c r="D91" s="28">
        <f t="shared" si="6"/>
        <v>3126.6499999999978</v>
      </c>
      <c r="E91" s="32">
        <f>SUMPRODUCT(D91:D$119*$A91:$A$119)/C91+0.5-$A91</f>
        <v>5.0856005156971804</v>
      </c>
      <c r="F91" s="34">
        <f t="shared" si="7"/>
        <v>0.12834016289983535</v>
      </c>
      <c r="G91" s="33"/>
      <c r="H91" s="41">
        <f>'HRQOL scores'!F$15</f>
        <v>0.62658918502005012</v>
      </c>
      <c r="I91" s="38">
        <f t="shared" si="8"/>
        <v>22798.885000000002</v>
      </c>
      <c r="J91" s="38">
        <f t="shared" si="9"/>
        <v>14285.534771515846</v>
      </c>
      <c r="K91" s="41">
        <f>IF(C91=0,0,SUM(J91:J$119)/C91)</f>
        <v>3.1865822824682319</v>
      </c>
    </row>
    <row r="92" spans="1:11" x14ac:dyDescent="0.2">
      <c r="A92" s="61">
        <v>87</v>
      </c>
      <c r="C92" s="22">
        <v>21235.56</v>
      </c>
      <c r="D92" s="28">
        <f t="shared" si="6"/>
        <v>2970.9700000000012</v>
      </c>
      <c r="E92" s="32">
        <f>SUMPRODUCT(D92:D$119*$A92:$A$119)/C92+0.5-$A92</f>
        <v>4.7607683875312148</v>
      </c>
      <c r="F92" s="34">
        <f t="shared" si="7"/>
        <v>0.13990542279082827</v>
      </c>
      <c r="G92" s="33"/>
      <c r="H92" s="41">
        <f>'HRQOL scores'!F$15</f>
        <v>0.62658918502005012</v>
      </c>
      <c r="I92" s="38">
        <f t="shared" si="8"/>
        <v>19750.075000000001</v>
      </c>
      <c r="J92" s="38">
        <f t="shared" si="9"/>
        <v>12375.183398334866</v>
      </c>
      <c r="K92" s="41">
        <f>IF(C92=0,0,SUM(J92:J$119)/C92)</f>
        <v>2.9830459840124073</v>
      </c>
    </row>
    <row r="93" spans="1:11" x14ac:dyDescent="0.2">
      <c r="A93" s="61">
        <v>88</v>
      </c>
      <c r="C93" s="22">
        <v>18264.59</v>
      </c>
      <c r="D93" s="28">
        <f t="shared" si="6"/>
        <v>2782.2700000000004</v>
      </c>
      <c r="E93" s="32">
        <f>SUMPRODUCT(D93:D$119*$A93:$A$119)/C93+0.5-$A93</f>
        <v>4.4538370551719169</v>
      </c>
      <c r="F93" s="34">
        <f t="shared" si="7"/>
        <v>0.15233136905892772</v>
      </c>
      <c r="G93" s="33"/>
      <c r="H93" s="41">
        <f>'HRQOL scores'!F$15</f>
        <v>0.62658918502005012</v>
      </c>
      <c r="I93" s="38">
        <f t="shared" si="8"/>
        <v>16873.455000000002</v>
      </c>
      <c r="J93" s="38">
        <f t="shared" si="9"/>
        <v>10572.72441692249</v>
      </c>
      <c r="K93" s="41">
        <f>IF(C93=0,0,SUM(J93:J$119)/C93)</f>
        <v>2.7907261306122746</v>
      </c>
    </row>
    <row r="94" spans="1:11" x14ac:dyDescent="0.2">
      <c r="A94" s="61">
        <v>89</v>
      </c>
      <c r="C94" s="22">
        <v>15482.32</v>
      </c>
      <c r="D94" s="28">
        <f t="shared" si="6"/>
        <v>2564.6100000000006</v>
      </c>
      <c r="E94" s="32">
        <f>SUMPRODUCT(D94:D$119*$A94:$A$119)/C94+0.5-$A94</f>
        <v>4.1643663701255633</v>
      </c>
      <c r="F94" s="34">
        <f t="shared" si="7"/>
        <v>0.16564765487342986</v>
      </c>
      <c r="G94" s="33"/>
      <c r="H94" s="41">
        <f>'HRQOL scores'!F$15</f>
        <v>0.62658918502005012</v>
      </c>
      <c r="I94" s="38">
        <f t="shared" si="8"/>
        <v>14200.014999999999</v>
      </c>
      <c r="J94" s="38">
        <f t="shared" si="9"/>
        <v>8897.5758261224873</v>
      </c>
      <c r="K94" s="41">
        <f>IF(C94=0,0,SUM(J94:J$119)/C94)</f>
        <v>2.609346929981887</v>
      </c>
    </row>
    <row r="95" spans="1:11" x14ac:dyDescent="0.2">
      <c r="A95" s="61">
        <v>90</v>
      </c>
      <c r="B95" s="67" t="s">
        <v>41</v>
      </c>
      <c r="C95" s="22">
        <v>12917.71</v>
      </c>
      <c r="D95" s="28">
        <f t="shared" si="6"/>
        <v>2323.6499999999996</v>
      </c>
      <c r="E95" s="32">
        <f>SUMPRODUCT(D95:D$119*$A95:$A$119)/C95+0.5-$A95</f>
        <v>3.8918692043343981</v>
      </c>
      <c r="F95" s="34">
        <f t="shared" si="7"/>
        <v>0.17988095413196301</v>
      </c>
      <c r="G95" s="33"/>
      <c r="H95" s="41">
        <f>'HRQOL scores'!F$15</f>
        <v>0.62658918502005012</v>
      </c>
      <c r="I95" s="38">
        <f t="shared" si="8"/>
        <v>11755.884999999998</v>
      </c>
      <c r="J95" s="38">
        <f t="shared" si="9"/>
        <v>7366.1104013394306</v>
      </c>
      <c r="K95" s="41">
        <f>IF(C95=0,0,SUM(J95:J$119)/C95)</f>
        <v>2.4386031529485233</v>
      </c>
    </row>
    <row r="96" spans="1:11" x14ac:dyDescent="0.2">
      <c r="A96" s="61">
        <v>91</v>
      </c>
      <c r="B96" s="67" t="s">
        <v>42</v>
      </c>
      <c r="C96" s="22">
        <v>10594.06</v>
      </c>
      <c r="D96" s="28">
        <f t="shared" si="6"/>
        <v>2066.3919999999998</v>
      </c>
      <c r="E96" s="32">
        <f>SUMPRODUCT(D96:D$119*$A96:$A$119)/C96+0.5-$A96</f>
        <v>3.6358254285441802</v>
      </c>
      <c r="F96" s="34">
        <f t="shared" si="7"/>
        <v>0.1950519442026947</v>
      </c>
      <c r="G96" s="33"/>
      <c r="H96" s="41">
        <f>'HRQOL scores'!F$15</f>
        <v>0.62658918502005012</v>
      </c>
      <c r="I96" s="38">
        <f t="shared" si="8"/>
        <v>9560.8639999999996</v>
      </c>
      <c r="J96" s="38">
        <f t="shared" si="9"/>
        <v>5990.7339818475366</v>
      </c>
      <c r="K96" s="41">
        <f>IF(C96=0,0,SUM(J96:J$119)/C96)</f>
        <v>2.2781688921466596</v>
      </c>
    </row>
    <row r="97" spans="1:11" x14ac:dyDescent="0.2">
      <c r="A97" s="61">
        <v>92</v>
      </c>
      <c r="B97" s="67" t="s">
        <v>20</v>
      </c>
      <c r="C97" s="22">
        <v>8527.6679999999997</v>
      </c>
      <c r="D97" s="28">
        <f t="shared" si="6"/>
        <v>1800.8109999999997</v>
      </c>
      <c r="E97" s="32">
        <f>SUMPRODUCT(D97:D$119*$A97:$A$119)/C97+0.5-$A97</f>
        <v>3.3956866917805399</v>
      </c>
      <c r="F97" s="34">
        <f t="shared" si="7"/>
        <v>0.21117273796306327</v>
      </c>
      <c r="G97" s="33"/>
      <c r="H97" s="41">
        <f>'HRQOL scores'!F$15</f>
        <v>0.62658918502005012</v>
      </c>
      <c r="I97" s="38">
        <f t="shared" si="8"/>
        <v>7627.2624999999998</v>
      </c>
      <c r="J97" s="38">
        <f t="shared" si="9"/>
        <v>4779.1601938089898</v>
      </c>
      <c r="K97" s="41">
        <f>IF(C97=0,0,SUM(J97:J$119)/C97)</f>
        <v>2.127700556786182</v>
      </c>
    </row>
    <row r="98" spans="1:11" x14ac:dyDescent="0.2">
      <c r="A98" s="61">
        <v>93</v>
      </c>
      <c r="B98" s="74" t="s">
        <v>43</v>
      </c>
      <c r="C98" s="22">
        <v>6726.857</v>
      </c>
      <c r="D98" s="28">
        <f t="shared" si="6"/>
        <v>1535.3909999999996</v>
      </c>
      <c r="E98" s="32">
        <f>SUMPRODUCT(D98:D$119*$A98:$A$119)/C98+0.5-$A98</f>
        <v>3.1708755276829663</v>
      </c>
      <c r="F98" s="34">
        <f t="shared" si="7"/>
        <v>0.22824790240077938</v>
      </c>
      <c r="G98" s="33"/>
      <c r="H98" s="41">
        <f>'HRQOL scores'!F$15</f>
        <v>0.62658918502005012</v>
      </c>
      <c r="I98" s="38">
        <f t="shared" si="8"/>
        <v>5959.1615000000002</v>
      </c>
      <c r="J98" s="38">
        <f t="shared" si="9"/>
        <v>3733.9461476878596</v>
      </c>
      <c r="K98" s="41">
        <f>IF(C98=0,0,SUM(J98:J$119)/C98)</f>
        <v>1.9868363126908626</v>
      </c>
    </row>
    <row r="99" spans="1:11" x14ac:dyDescent="0.2">
      <c r="A99" s="61">
        <v>94</v>
      </c>
      <c r="B99" s="74" t="s">
        <v>44</v>
      </c>
      <c r="C99" s="22">
        <v>5191.4660000000003</v>
      </c>
      <c r="D99" s="28">
        <f t="shared" si="6"/>
        <v>1278.5180000000005</v>
      </c>
      <c r="E99" s="32">
        <f>SUMPRODUCT(D99:D$119*$A99:$A$119)/C99+0.5-$A99</f>
        <v>2.9607946463527952</v>
      </c>
      <c r="F99" s="34">
        <f t="shared" si="7"/>
        <v>0.24627301806464694</v>
      </c>
      <c r="G99" s="33"/>
      <c r="H99" s="41">
        <f>'HRQOL scores'!F$15</f>
        <v>0.62658918502005012</v>
      </c>
      <c r="I99" s="38">
        <f t="shared" si="8"/>
        <v>4552.2070000000003</v>
      </c>
      <c r="J99" s="38">
        <f t="shared" si="9"/>
        <v>2852.3636741725677</v>
      </c>
      <c r="K99" s="41">
        <f>IF(C99=0,0,SUM(J99:J$119)/C99)</f>
        <v>1.8552019044699237</v>
      </c>
    </row>
    <row r="100" spans="1:11" x14ac:dyDescent="0.2">
      <c r="A100" s="61">
        <v>95</v>
      </c>
      <c r="B100" s="74" t="s">
        <v>2</v>
      </c>
      <c r="C100" s="22">
        <v>3912.9479999999999</v>
      </c>
      <c r="D100" s="28">
        <f t="shared" si="6"/>
        <v>1037.8389999999999</v>
      </c>
      <c r="E100" s="32">
        <f>SUMPRODUCT(D100:D$119*$A100:$A$119)/C100+0.5-$A100</f>
        <v>2.7648355509765423</v>
      </c>
      <c r="F100" s="34">
        <f t="shared" si="7"/>
        <v>0.26523199388287294</v>
      </c>
      <c r="G100" s="33"/>
      <c r="H100" s="41">
        <f>'HRQOL scores'!F$15</f>
        <v>0.62658918502005012</v>
      </c>
      <c r="I100" s="38">
        <f t="shared" si="8"/>
        <v>3394.0284999999999</v>
      </c>
      <c r="J100" s="38">
        <f t="shared" si="9"/>
        <v>2126.661551749823</v>
      </c>
      <c r="K100" s="41">
        <f>IF(C100=0,0,SUM(J100:J$119)/C100)</f>
        <v>1.7324160546008507</v>
      </c>
    </row>
    <row r="101" spans="1:11" x14ac:dyDescent="0.2">
      <c r="A101" s="61">
        <v>96</v>
      </c>
      <c r="B101" s="74" t="s">
        <v>55</v>
      </c>
      <c r="C101" s="22">
        <v>2875.1089999999999</v>
      </c>
      <c r="D101" s="28">
        <f t="shared" si="6"/>
        <v>819.69</v>
      </c>
      <c r="E101" s="32">
        <f>SUMPRODUCT(D101:D$119*$A101:$A$119)/C101+0.5-$A101</f>
        <v>2.5823818295315135</v>
      </c>
      <c r="F101" s="34">
        <f t="shared" si="7"/>
        <v>0.28509875625584979</v>
      </c>
      <c r="G101" s="33"/>
      <c r="H101" s="41">
        <f>'HRQOL scores'!F$15</f>
        <v>0.62658918502005012</v>
      </c>
      <c r="I101" s="38">
        <f t="shared" ref="I101:I119" si="10">(D101*0.5+C102)</f>
        <v>2465.2640000000001</v>
      </c>
      <c r="J101" s="38">
        <f t="shared" ref="J101:J119" si="11">I101*H101</f>
        <v>1544.7077606192688</v>
      </c>
      <c r="K101" s="41">
        <f>IF(C101=0,0,SUM(J101:J$119)/C101)</f>
        <v>1.6180925259767429</v>
      </c>
    </row>
    <row r="102" spans="1:11" x14ac:dyDescent="0.2">
      <c r="A102" s="61">
        <v>97</v>
      </c>
      <c r="C102" s="22">
        <v>2055.4189999999999</v>
      </c>
      <c r="D102" s="28">
        <f t="shared" si="6"/>
        <v>628.61799999999994</v>
      </c>
      <c r="E102" s="32">
        <f>SUMPRODUCT(D102:D$119*$A102:$A$119)/C102+0.5-$A102</f>
        <v>2.4128244603764557</v>
      </c>
      <c r="F102" s="34">
        <f t="shared" si="7"/>
        <v>0.30583447949055642</v>
      </c>
      <c r="G102" s="33"/>
      <c r="H102" s="41">
        <f>'HRQOL scores'!F$15</f>
        <v>0.62658918502005012</v>
      </c>
      <c r="I102" s="38">
        <f t="shared" si="10"/>
        <v>1741.11</v>
      </c>
      <c r="J102" s="38">
        <f t="shared" si="11"/>
        <v>1090.9606959302594</v>
      </c>
      <c r="K102" s="41">
        <f>IF(C102=0,0,SUM(J102:J$119)/C102)</f>
        <v>1.5118497122237353</v>
      </c>
    </row>
    <row r="103" spans="1:11" x14ac:dyDescent="0.2">
      <c r="A103" s="61">
        <v>98</v>
      </c>
      <c r="C103" s="22">
        <v>1426.8009999999999</v>
      </c>
      <c r="D103" s="28">
        <f t="shared" si="6"/>
        <v>467.11579999999992</v>
      </c>
      <c r="E103" s="32">
        <f>SUMPRODUCT(D103:D$119*$A103:$A$119)/C103+0.5-$A103</f>
        <v>2.2555740005246037</v>
      </c>
      <c r="F103" s="34">
        <f t="shared" si="7"/>
        <v>0.32738679044940389</v>
      </c>
      <c r="G103" s="33"/>
      <c r="H103" s="41">
        <f>'HRQOL scores'!F$15</f>
        <v>0.62658918502005012</v>
      </c>
      <c r="I103" s="38">
        <f t="shared" si="10"/>
        <v>1193.2430999999999</v>
      </c>
      <c r="J103" s="38">
        <f t="shared" si="11"/>
        <v>747.67322155979809</v>
      </c>
      <c r="K103" s="41">
        <f>IF(C103=0,0,SUM(J103:J$119)/C103)</f>
        <v>1.4133182747411435</v>
      </c>
    </row>
    <row r="104" spans="1:11" x14ac:dyDescent="0.2">
      <c r="A104" s="61">
        <v>99</v>
      </c>
      <c r="B104" s="28">
        <v>754</v>
      </c>
      <c r="C104" s="22">
        <v>959.68520000000001</v>
      </c>
      <c r="D104" s="28">
        <f t="shared" si="6"/>
        <v>341.10826737400532</v>
      </c>
      <c r="E104" s="32">
        <f>SUMPRODUCT(D104:D$119*$A104:$A$119)/C104+0.5-$A104</f>
        <v>2.110079575596842</v>
      </c>
      <c r="F104" s="34">
        <f t="shared" si="7"/>
        <v>0.35543766578249336</v>
      </c>
      <c r="G104" s="33"/>
      <c r="H104" s="41">
        <f>'HRQOL scores'!F$15</f>
        <v>0.62658918502005012</v>
      </c>
      <c r="I104" s="38">
        <f t="shared" si="10"/>
        <v>789.13106631299729</v>
      </c>
      <c r="J104" s="38">
        <f t="shared" si="11"/>
        <v>494.4609917150641</v>
      </c>
      <c r="K104" s="41">
        <f>IF(C104=0,0,SUM(J104:J$119)/C104)</f>
        <v>1.3221530416006626</v>
      </c>
    </row>
    <row r="105" spans="1:11" x14ac:dyDescent="0.2">
      <c r="A105" s="61">
        <v>100</v>
      </c>
      <c r="B105" s="28">
        <v>486</v>
      </c>
      <c r="C105" s="88">
        <f t="shared" ref="C105:C119" si="12">C104*IF(B105=0,0,(B105/B104))</f>
        <v>618.57693262599469</v>
      </c>
      <c r="D105" s="28">
        <f t="shared" si="6"/>
        <v>231.6481517241379</v>
      </c>
      <c r="E105" s="32">
        <f>SUMPRODUCT(D105:D$119*$A105:$A$119)/C105+0.5-$A105</f>
        <v>1.9979423868312551</v>
      </c>
      <c r="F105" s="34">
        <f t="shared" si="7"/>
        <v>0.37448559670781889</v>
      </c>
      <c r="G105" s="33"/>
      <c r="H105" s="41">
        <f>'HRQOL scores'!F$15</f>
        <v>0.62658918502005012</v>
      </c>
      <c r="I105" s="38">
        <f t="shared" si="10"/>
        <v>502.75285676392571</v>
      </c>
      <c r="J105" s="38">
        <f t="shared" si="11"/>
        <v>315.01950278621018</v>
      </c>
      <c r="K105" s="41">
        <f>IF(C105=0,0,SUM(J105:J$119)/C105)</f>
        <v>1.2518890918816226</v>
      </c>
    </row>
    <row r="106" spans="1:11" x14ac:dyDescent="0.2">
      <c r="A106" s="61">
        <v>101</v>
      </c>
      <c r="B106" s="28">
        <v>304</v>
      </c>
      <c r="C106" s="88">
        <f t="shared" si="12"/>
        <v>386.92878090185678</v>
      </c>
      <c r="D106" s="28">
        <f t="shared" si="6"/>
        <v>151.46225305039789</v>
      </c>
      <c r="E106" s="32">
        <f>SUMPRODUCT(D106:D$119*$A106:$A$119)/C106+0.5-$A106</f>
        <v>1.8947368421052602</v>
      </c>
      <c r="F106" s="34">
        <f t="shared" si="7"/>
        <v>0.39144736842105265</v>
      </c>
      <c r="G106" s="33"/>
      <c r="H106" s="41">
        <f>'HRQOL scores'!F$15</f>
        <v>0.62658918502005012</v>
      </c>
      <c r="I106" s="38">
        <f t="shared" si="10"/>
        <v>311.19765437665785</v>
      </c>
      <c r="J106" s="38">
        <f t="shared" si="11"/>
        <v>194.99308463602128</v>
      </c>
      <c r="K106" s="41">
        <f>IF(C106=0,0,SUM(J106:J$119)/C106)</f>
        <v>1.1872216137222003</v>
      </c>
    </row>
    <row r="107" spans="1:11" x14ac:dyDescent="0.2">
      <c r="A107" s="61">
        <v>102</v>
      </c>
      <c r="B107" s="28">
        <v>185</v>
      </c>
      <c r="C107" s="88">
        <f t="shared" si="12"/>
        <v>235.46652785145889</v>
      </c>
      <c r="D107" s="28">
        <f t="shared" si="6"/>
        <v>96.73219522546421</v>
      </c>
      <c r="E107" s="32">
        <f>SUMPRODUCT(D107:D$119*$A107:$A$119)/C107+0.5-$A107</f>
        <v>1.7918918918918934</v>
      </c>
      <c r="F107" s="34">
        <f t="shared" si="7"/>
        <v>0.41081081081081089</v>
      </c>
      <c r="G107" s="33"/>
      <c r="H107" s="41">
        <f>'HRQOL scores'!F$15</f>
        <v>0.62658918502005012</v>
      </c>
      <c r="I107" s="38">
        <f t="shared" si="10"/>
        <v>187.1004302387268</v>
      </c>
      <c r="J107" s="38">
        <f t="shared" si="11"/>
        <v>117.23510610018457</v>
      </c>
      <c r="K107" s="41">
        <f>IF(C107=0,0,SUM(J107:J$119)/C107)</f>
        <v>1.122780080184576</v>
      </c>
    </row>
    <row r="108" spans="1:11" x14ac:dyDescent="0.2">
      <c r="A108" s="61">
        <v>103</v>
      </c>
      <c r="B108" s="28">
        <v>109</v>
      </c>
      <c r="C108" s="88">
        <f t="shared" si="12"/>
        <v>138.73433262599468</v>
      </c>
      <c r="D108" s="28">
        <f t="shared" si="6"/>
        <v>59.821225994694956</v>
      </c>
      <c r="E108" s="32">
        <f>SUMPRODUCT(D108:D$119*$A108:$A$119)/C108+0.5-$A108</f>
        <v>1.6926605504587258</v>
      </c>
      <c r="F108" s="34">
        <f t="shared" si="7"/>
        <v>0.43119266055045874</v>
      </c>
      <c r="G108" s="33"/>
      <c r="H108" s="41">
        <f>'HRQOL scores'!F$15</f>
        <v>0.62658918502005012</v>
      </c>
      <c r="I108" s="38">
        <f t="shared" si="10"/>
        <v>108.82371962864721</v>
      </c>
      <c r="J108" s="38">
        <f t="shared" si="11"/>
        <v>68.187765792964484</v>
      </c>
      <c r="K108" s="41">
        <f>IF(C108=0,0,SUM(J108:J$119)/C108)</f>
        <v>1.0606027948275158</v>
      </c>
    </row>
    <row r="109" spans="1:11" x14ac:dyDescent="0.2">
      <c r="A109" s="61">
        <v>104</v>
      </c>
      <c r="B109" s="28">
        <v>62</v>
      </c>
      <c r="C109" s="88">
        <f t="shared" si="12"/>
        <v>78.913106631299726</v>
      </c>
      <c r="D109" s="28">
        <f t="shared" si="6"/>
        <v>35.63817718832891</v>
      </c>
      <c r="E109" s="32">
        <f>SUMPRODUCT(D109:D$119*$A109:$A$119)/C109+0.5-$A109</f>
        <v>1.5967741935483843</v>
      </c>
      <c r="F109" s="34">
        <f t="shared" si="7"/>
        <v>0.45161290322580649</v>
      </c>
      <c r="G109" s="33"/>
      <c r="H109" s="41">
        <f>'HRQOL scores'!F$15</f>
        <v>0.62658918502005012</v>
      </c>
      <c r="I109" s="38">
        <f t="shared" si="10"/>
        <v>61.094018037135271</v>
      </c>
      <c r="J109" s="38">
        <f t="shared" si="11"/>
        <v>38.280850971488832</v>
      </c>
      <c r="K109" s="41">
        <f>IF(C109=0,0,SUM(J109:J$119)/C109)</f>
        <v>1.0005214405965317</v>
      </c>
    </row>
    <row r="110" spans="1:11" x14ac:dyDescent="0.2">
      <c r="A110" s="61">
        <v>105</v>
      </c>
      <c r="B110" s="28">
        <v>34</v>
      </c>
      <c r="C110" s="88">
        <f t="shared" si="12"/>
        <v>43.274929442970816</v>
      </c>
      <c r="D110" s="28">
        <f t="shared" si="6"/>
        <v>20.364672679045089</v>
      </c>
      <c r="E110" s="32">
        <f>SUMPRODUCT(D110:D$119*$A110:$A$119)/C110+0.5-$A110</f>
        <v>1.4999999999999716</v>
      </c>
      <c r="F110" s="34">
        <f t="shared" si="7"/>
        <v>0.47058823529411764</v>
      </c>
      <c r="G110" s="33"/>
      <c r="H110" s="41">
        <f>'HRQOL scores'!F$15</f>
        <v>0.62658918502005012</v>
      </c>
      <c r="I110" s="38">
        <f t="shared" si="10"/>
        <v>33.092593103448273</v>
      </c>
      <c r="J110" s="38">
        <f t="shared" si="11"/>
        <v>20.735460942889784</v>
      </c>
      <c r="K110" s="41">
        <f>IF(C110=0,0,SUM(J110:J$119)/C110)</f>
        <v>0.93988377753007513</v>
      </c>
    </row>
    <row r="111" spans="1:11" x14ac:dyDescent="0.2">
      <c r="A111" s="61">
        <v>106</v>
      </c>
      <c r="B111" s="28">
        <v>18</v>
      </c>
      <c r="C111" s="88">
        <f t="shared" si="12"/>
        <v>22.910256763925727</v>
      </c>
      <c r="D111" s="28">
        <f t="shared" si="6"/>
        <v>11.455128381962863</v>
      </c>
      <c r="E111" s="32">
        <f>SUMPRODUCT(D111:D$119*$A111:$A$119)/C111+0.5-$A111</f>
        <v>1.3888888888888999</v>
      </c>
      <c r="F111" s="34">
        <f t="shared" si="7"/>
        <v>0.5</v>
      </c>
      <c r="G111" s="33"/>
      <c r="H111" s="41">
        <f>'HRQOL scores'!F$15</f>
        <v>0.62658918502005012</v>
      </c>
      <c r="I111" s="38">
        <f t="shared" si="10"/>
        <v>17.182692572944294</v>
      </c>
      <c r="J111" s="38">
        <f t="shared" si="11"/>
        <v>10.766489335731233</v>
      </c>
      <c r="K111" s="41">
        <f>IF(C111=0,0,SUM(J111:J$119)/C111)</f>
        <v>0.87026275697229172</v>
      </c>
    </row>
    <row r="112" spans="1:11" x14ac:dyDescent="0.2">
      <c r="A112" s="61">
        <v>107</v>
      </c>
      <c r="B112" s="28">
        <v>9</v>
      </c>
      <c r="C112" s="88">
        <f t="shared" si="12"/>
        <v>11.455128381962863</v>
      </c>
      <c r="D112" s="28">
        <f t="shared" si="6"/>
        <v>6.363960212201591</v>
      </c>
      <c r="E112" s="32">
        <f>SUMPRODUCT(D112:D$119*$A112:$A$119)/C112+0.5-$A112</f>
        <v>1.2777777777777715</v>
      </c>
      <c r="F112" s="34">
        <f t="shared" si="7"/>
        <v>0.55555555555555558</v>
      </c>
      <c r="G112" s="33"/>
      <c r="H112" s="41">
        <f>'HRQOL scores'!F$15</f>
        <v>0.62658918502005012</v>
      </c>
      <c r="I112" s="38">
        <f t="shared" si="10"/>
        <v>8.2731482758620682</v>
      </c>
      <c r="J112" s="38">
        <f t="shared" si="11"/>
        <v>5.183865235722446</v>
      </c>
      <c r="K112" s="41">
        <f>IF(C112=0,0,SUM(J112:J$119)/C112)</f>
        <v>0.80064173641450842</v>
      </c>
    </row>
    <row r="113" spans="1:11" x14ac:dyDescent="0.2">
      <c r="A113" s="61">
        <v>108</v>
      </c>
      <c r="B113" s="28">
        <v>4</v>
      </c>
      <c r="C113" s="88">
        <f t="shared" si="12"/>
        <v>5.0911681697612723</v>
      </c>
      <c r="D113" s="28">
        <f t="shared" si="6"/>
        <v>2.5455840848806361</v>
      </c>
      <c r="E113" s="32">
        <f>SUMPRODUCT(D113:D$119*$A113:$A$119)/C113+0.5-$A113</f>
        <v>1.2499999999999858</v>
      </c>
      <c r="F113" s="34">
        <f t="shared" si="7"/>
        <v>0.5</v>
      </c>
      <c r="G113" s="33"/>
      <c r="H113" s="41">
        <f>'HRQOL scores'!F$15</f>
        <v>0.62658918502005012</v>
      </c>
      <c r="I113" s="38">
        <f t="shared" si="10"/>
        <v>3.8183761273209544</v>
      </c>
      <c r="J113" s="38">
        <f t="shared" si="11"/>
        <v>2.392553185718052</v>
      </c>
      <c r="K113" s="41">
        <f>IF(C113=0,0,SUM(J113:J$119)/C113)</f>
        <v>0.78323648127506273</v>
      </c>
    </row>
    <row r="114" spans="1:11" x14ac:dyDescent="0.2">
      <c r="A114" s="61">
        <v>109</v>
      </c>
      <c r="B114" s="28">
        <v>2</v>
      </c>
      <c r="C114" s="88">
        <f t="shared" si="12"/>
        <v>2.5455840848806361</v>
      </c>
      <c r="D114" s="28">
        <f t="shared" si="6"/>
        <v>1.2727920424403181</v>
      </c>
      <c r="E114" s="32">
        <f>SUMPRODUCT(D114:D$119*$A114:$A$119)/C114+0.5-$A114</f>
        <v>1</v>
      </c>
      <c r="F114" s="34">
        <f t="shared" si="7"/>
        <v>0.5</v>
      </c>
      <c r="G114" s="33"/>
      <c r="H114" s="41">
        <f>'HRQOL scores'!F$15</f>
        <v>0.62658918502005012</v>
      </c>
      <c r="I114" s="38">
        <f t="shared" si="10"/>
        <v>1.9091880636604772</v>
      </c>
      <c r="J114" s="38">
        <f t="shared" si="11"/>
        <v>1.196276592859026</v>
      </c>
      <c r="K114" s="41">
        <f>IF(C114=0,0,SUM(J114:J$119)/C114)</f>
        <v>0.62658918502005012</v>
      </c>
    </row>
    <row r="115" spans="1:11" x14ac:dyDescent="0.2">
      <c r="A115" s="61">
        <v>110</v>
      </c>
      <c r="B115" s="28">
        <v>1</v>
      </c>
      <c r="C115" s="88">
        <f t="shared" si="12"/>
        <v>1.2727920424403181</v>
      </c>
      <c r="D115" s="28">
        <f t="shared" si="6"/>
        <v>1.2727920424403181</v>
      </c>
      <c r="E115" s="32">
        <f>SUMPRODUCT(D115:D$119*$A115:$A$119)/C115+0.5-$A115</f>
        <v>0.5</v>
      </c>
      <c r="F115" s="34">
        <f t="shared" si="7"/>
        <v>1</v>
      </c>
      <c r="G115" s="33"/>
      <c r="H115" s="41">
        <f>'HRQOL scores'!F$15</f>
        <v>0.62658918502005012</v>
      </c>
      <c r="I115" s="38">
        <f t="shared" si="10"/>
        <v>0.63639602122015904</v>
      </c>
      <c r="J115" s="38">
        <f t="shared" si="11"/>
        <v>0.398758864286342</v>
      </c>
      <c r="K115" s="41">
        <f>IF(C115=0,0,SUM(J115:J$119)/C115)</f>
        <v>0.31329459251002506</v>
      </c>
    </row>
    <row r="116" spans="1:11" x14ac:dyDescent="0.2">
      <c r="A116" s="61">
        <v>111</v>
      </c>
      <c r="B116" s="28">
        <v>0</v>
      </c>
      <c r="C116" s="88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scores'!F$15</f>
        <v>0.62658918502005012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61">
        <v>112</v>
      </c>
      <c r="B117" s="28">
        <v>0</v>
      </c>
      <c r="C117" s="88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scores'!F$15</f>
        <v>0.62658918502005012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8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scores'!F$15</f>
        <v>0.62658918502005012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8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scores'!F$15</f>
        <v>0.62658918502005012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1" spans="1:11" x14ac:dyDescent="0.2">
      <c r="E121" s="32">
        <f xml:space="preserve"> AVERAGE(E5:E119)</f>
        <v>27.847643609154023</v>
      </c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2.28515625" style="60" customWidth="1"/>
    <col min="9" max="9" width="8.85546875" style="60"/>
    <col min="10" max="10" width="9.140625" style="60" customWidth="1"/>
    <col min="11" max="11" width="13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19" width="8.42578125" style="60" customWidth="1"/>
    <col min="120" max="120" width="9.42578125" style="60" customWidth="1"/>
    <col min="121" max="121" width="9.140625" style="60" customWidth="1"/>
    <col min="122" max="122" width="6.7109375" style="60" customWidth="1"/>
    <col min="123" max="126" width="9.140625" style="60" customWidth="1"/>
    <col min="127" max="127" width="8.85546875" style="60"/>
    <col min="128" max="128" width="12.140625" style="60" customWidth="1"/>
    <col min="129" max="129" width="2.7109375" style="60" customWidth="1"/>
    <col min="130" max="130" width="9.140625" style="60" customWidth="1"/>
    <col min="131" max="131" width="6.7109375" style="60" customWidth="1"/>
    <col min="132" max="135" width="9.140625" style="60" customWidth="1"/>
    <col min="136" max="136" width="10" style="60" customWidth="1"/>
    <col min="137" max="137" width="12.140625" style="60" customWidth="1"/>
    <col min="138" max="138" width="8.85546875" style="60"/>
    <col min="139" max="139" width="9.140625" style="60" customWidth="1"/>
    <col min="140" max="140" width="6.7109375" style="60" customWidth="1"/>
    <col min="141" max="141" width="10.7109375" style="60" customWidth="1"/>
    <col min="142" max="144" width="9.140625" style="60" customWidth="1"/>
    <col min="145" max="145" width="8.85546875" style="60"/>
    <col min="146" max="146" width="12.140625" style="60" customWidth="1"/>
    <col min="147" max="147" width="2.7109375" style="60" customWidth="1"/>
    <col min="148" max="148" width="9.140625" style="60" customWidth="1"/>
    <col min="149" max="149" width="6.7109375" style="60" customWidth="1"/>
    <col min="150" max="153" width="9.140625" style="60" customWidth="1"/>
    <col min="154" max="154" width="10" style="60" customWidth="1"/>
    <col min="155" max="155" width="12.140625" style="60" customWidth="1"/>
    <col min="156" max="156" width="8.85546875" style="60"/>
    <col min="157" max="157" width="9.140625" style="60" customWidth="1"/>
    <col min="158" max="158" width="6.7109375" style="60" customWidth="1"/>
    <col min="159" max="162" width="9.140625" style="60" customWidth="1"/>
    <col min="163" max="163" width="8.85546875" style="60"/>
    <col min="164" max="164" width="12.140625" style="60" customWidth="1"/>
    <col min="165" max="165" width="2.7109375" style="60" customWidth="1"/>
    <col min="166" max="166" width="9.140625" style="60" customWidth="1"/>
    <col min="167" max="167" width="6.7109375" style="60" customWidth="1"/>
    <col min="168" max="171" width="9.140625" style="60" customWidth="1"/>
    <col min="172" max="172" width="10" style="60" customWidth="1"/>
    <col min="173" max="173" width="12.140625" style="60" customWidth="1"/>
    <col min="174" max="16384" width="8.85546875" style="60"/>
  </cols>
  <sheetData>
    <row r="1" spans="1:11" ht="14.25" x14ac:dyDescent="0.2">
      <c r="A1" t="s">
        <v>35</v>
      </c>
      <c r="B1" s="61"/>
      <c r="C1" s="10"/>
    </row>
    <row r="2" spans="1:11" s="67" customFormat="1" ht="14.25" x14ac:dyDescent="0.2">
      <c r="B2" s="68"/>
      <c r="C2" s="10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C5" s="86">
        <v>100000</v>
      </c>
      <c r="D5" s="28">
        <f t="shared" ref="D5:D68" si="0">C5-C6</f>
        <v>642</v>
      </c>
      <c r="E5" s="32">
        <f>SUMPRODUCT(D5:D$119*$A5:$A$119)/C5+0.5-$A5</f>
        <v>74.874205391180638</v>
      </c>
      <c r="F5" s="34">
        <f t="shared" ref="F5:F68" si="1">D5/C5</f>
        <v>6.4200000000000004E-3</v>
      </c>
      <c r="G5" s="51"/>
      <c r="H5" s="41">
        <f>'HRQOL scores'!G$6</f>
        <v>0.91718423738923582</v>
      </c>
      <c r="I5" s="38">
        <f t="shared" ref="I5:I36" si="2">(D5*0.5+C6)</f>
        <v>99679</v>
      </c>
      <c r="J5" s="38">
        <f t="shared" ref="J5:J36" si="3">I5*H5</f>
        <v>91424.007598721641</v>
      </c>
      <c r="K5" s="41">
        <f>SUM(J5:J$119)/C5</f>
        <v>63.25695556413789</v>
      </c>
    </row>
    <row r="6" spans="1:11" x14ac:dyDescent="0.2">
      <c r="A6" s="61">
        <v>1</v>
      </c>
      <c r="C6" s="86">
        <v>99358</v>
      </c>
      <c r="D6" s="28">
        <f t="shared" si="0"/>
        <v>47</v>
      </c>
      <c r="E6" s="32">
        <f>SUMPRODUCT(D6:D$119*$A6:$A$119)/C6+0.5-$A6</f>
        <v>74.354773034059292</v>
      </c>
      <c r="F6" s="34">
        <f t="shared" si="1"/>
        <v>4.7303689687795648E-4</v>
      </c>
      <c r="G6" s="33"/>
      <c r="H6" s="41">
        <f>'HRQOL scores'!G$6</f>
        <v>0.91718423738923582</v>
      </c>
      <c r="I6" s="38">
        <f t="shared" si="2"/>
        <v>99334.5</v>
      </c>
      <c r="J6" s="38">
        <f t="shared" si="3"/>
        <v>91108.037628941049</v>
      </c>
      <c r="K6" s="41">
        <f>SUM(J6:J$119)/C6</f>
        <v>62.745541866936414</v>
      </c>
    </row>
    <row r="7" spans="1:11" x14ac:dyDescent="0.2">
      <c r="A7" s="61">
        <v>2</v>
      </c>
      <c r="C7" s="86">
        <v>99311</v>
      </c>
      <c r="D7" s="28">
        <f t="shared" si="0"/>
        <v>33</v>
      </c>
      <c r="E7" s="32">
        <f>SUMPRODUCT(D7:D$119*$A7:$A$119)/C7+0.5-$A7</f>
        <v>73.389725600568553</v>
      </c>
      <c r="F7" s="34">
        <f t="shared" si="1"/>
        <v>3.3228947447916141E-4</v>
      </c>
      <c r="G7" s="33"/>
      <c r="H7" s="41">
        <f>'HRQOL scores'!G$6</f>
        <v>0.91718423738923582</v>
      </c>
      <c r="I7" s="38">
        <f t="shared" si="2"/>
        <v>99294.5</v>
      </c>
      <c r="J7" s="38">
        <f t="shared" si="3"/>
        <v>91071.350259445477</v>
      </c>
      <c r="K7" s="41">
        <f>SUM(J7:J$119)/C7</f>
        <v>61.857835599139342</v>
      </c>
    </row>
    <row r="8" spans="1:11" x14ac:dyDescent="0.2">
      <c r="A8" s="61">
        <v>3</v>
      </c>
      <c r="C8" s="86">
        <v>99278</v>
      </c>
      <c r="D8" s="28">
        <f t="shared" si="0"/>
        <v>24</v>
      </c>
      <c r="E8" s="32">
        <f>SUMPRODUCT(D8:D$119*$A8:$A$119)/C8+0.5-$A8</f>
        <v>72.413954140071951</v>
      </c>
      <c r="F8" s="34">
        <f t="shared" si="1"/>
        <v>2.4174540180100325E-4</v>
      </c>
      <c r="G8" s="33"/>
      <c r="H8" s="41">
        <f>'HRQOL scores'!G$6</f>
        <v>0.91718423738923582</v>
      </c>
      <c r="I8" s="38">
        <f t="shared" si="2"/>
        <v>99266</v>
      </c>
      <c r="J8" s="38">
        <f t="shared" si="3"/>
        <v>91045.210508679884</v>
      </c>
      <c r="K8" s="41">
        <f>SUM(J8:J$119)/C8</f>
        <v>60.961060465830101</v>
      </c>
    </row>
    <row r="9" spans="1:11" x14ac:dyDescent="0.2">
      <c r="A9" s="61">
        <v>4</v>
      </c>
      <c r="C9" s="86">
        <v>99254</v>
      </c>
      <c r="D9" s="28">
        <f t="shared" si="0"/>
        <v>20</v>
      </c>
      <c r="E9" s="32">
        <f>SUMPRODUCT(D9:D$119*$A9:$A$119)/C9+0.5-$A9</f>
        <v>71.431343211538717</v>
      </c>
      <c r="F9" s="34">
        <f t="shared" si="1"/>
        <v>2.0150321397626291E-4</v>
      </c>
      <c r="G9" s="33"/>
      <c r="H9" s="41">
        <f>'HRQOL scores'!G$6</f>
        <v>0.91718423738923582</v>
      </c>
      <c r="I9" s="38">
        <f t="shared" si="2"/>
        <v>99244</v>
      </c>
      <c r="J9" s="38">
        <f t="shared" si="3"/>
        <v>91025.032455457316</v>
      </c>
      <c r="K9" s="41">
        <f>SUM(J9:J$119)/C9</f>
        <v>60.058505958631407</v>
      </c>
    </row>
    <row r="10" spans="1:11" x14ac:dyDescent="0.2">
      <c r="A10" s="61">
        <v>5</v>
      </c>
      <c r="C10" s="86">
        <v>99234</v>
      </c>
      <c r="D10" s="28">
        <f t="shared" si="0"/>
        <v>18</v>
      </c>
      <c r="E10" s="32">
        <f>SUMPRODUCT(D10:D$119*$A10:$A$119)/C10+0.5-$A10</f>
        <v>70.445638985811954</v>
      </c>
      <c r="F10" s="34">
        <f t="shared" si="1"/>
        <v>1.8138944313440957E-4</v>
      </c>
      <c r="G10" s="33"/>
      <c r="H10" s="41">
        <f>'HRQOL scores'!G$7</f>
        <v>0.90784697314295049</v>
      </c>
      <c r="I10" s="38">
        <f t="shared" si="2"/>
        <v>99225</v>
      </c>
      <c r="J10" s="38">
        <f t="shared" si="3"/>
        <v>90081.115910109263</v>
      </c>
      <c r="K10" s="41">
        <f>SUM(J10:J$119)/C10</f>
        <v>59.153333715889154</v>
      </c>
    </row>
    <row r="11" spans="1:11" x14ac:dyDescent="0.2">
      <c r="A11" s="61">
        <v>6</v>
      </c>
      <c r="C11" s="86">
        <v>99216</v>
      </c>
      <c r="D11" s="28">
        <f t="shared" si="0"/>
        <v>17</v>
      </c>
      <c r="E11" s="32">
        <f>SUMPRODUCT(D11:D$119*$A11:$A$119)/C11+0.5-$A11</f>
        <v>69.458328688095307</v>
      </c>
      <c r="F11" s="34">
        <f t="shared" si="1"/>
        <v>1.7134333172069021E-4</v>
      </c>
      <c r="G11" s="33"/>
      <c r="H11" s="41">
        <f>'HRQOL scores'!G$7</f>
        <v>0.90784697314295049</v>
      </c>
      <c r="I11" s="38">
        <f t="shared" si="2"/>
        <v>99207.5</v>
      </c>
      <c r="J11" s="38">
        <f t="shared" si="3"/>
        <v>90065.228588079262</v>
      </c>
      <c r="K11" s="41">
        <f>SUM(J11:J$119)/C11</f>
        <v>58.256136127766041</v>
      </c>
    </row>
    <row r="12" spans="1:11" x14ac:dyDescent="0.2">
      <c r="A12" s="61">
        <v>7</v>
      </c>
      <c r="C12" s="86">
        <v>99199</v>
      </c>
      <c r="D12" s="28">
        <f t="shared" si="0"/>
        <v>16</v>
      </c>
      <c r="E12" s="32">
        <f>SUMPRODUCT(D12:D$119*$A12:$A$119)/C12+0.5-$A12</f>
        <v>68.470146262745232</v>
      </c>
      <c r="F12" s="34">
        <f t="shared" si="1"/>
        <v>1.6129194850754544E-4</v>
      </c>
      <c r="G12" s="33"/>
      <c r="H12" s="41">
        <f>'HRQOL scores'!G$7</f>
        <v>0.90784697314295049</v>
      </c>
      <c r="I12" s="38">
        <f t="shared" si="2"/>
        <v>99191</v>
      </c>
      <c r="J12" s="38">
        <f t="shared" si="3"/>
        <v>90050.249113022408</v>
      </c>
      <c r="K12" s="41">
        <f>SUM(J12:J$119)/C12</f>
        <v>57.358194875597107</v>
      </c>
    </row>
    <row r="13" spans="1:11" x14ac:dyDescent="0.2">
      <c r="A13" s="61">
        <v>8</v>
      </c>
      <c r="C13" s="86">
        <v>99183</v>
      </c>
      <c r="D13" s="28">
        <f t="shared" si="0"/>
        <v>14</v>
      </c>
      <c r="E13" s="32">
        <f>SUMPRODUCT(D13:D$119*$A13:$A$119)/C13+0.5-$A13</f>
        <v>67.481111068611185</v>
      </c>
      <c r="F13" s="34">
        <f t="shared" si="1"/>
        <v>1.4115322182228809E-4</v>
      </c>
      <c r="G13" s="33"/>
      <c r="H13" s="41">
        <f>'HRQOL scores'!G$7</f>
        <v>0.90784697314295049</v>
      </c>
      <c r="I13" s="38">
        <f t="shared" si="2"/>
        <v>99176</v>
      </c>
      <c r="J13" s="38">
        <f t="shared" si="3"/>
        <v>90036.631408425252</v>
      </c>
      <c r="K13" s="41">
        <f>SUM(J13:J$119)/C13</f>
        <v>56.459527583873587</v>
      </c>
    </row>
    <row r="14" spans="1:11" x14ac:dyDescent="0.2">
      <c r="A14" s="61">
        <v>9</v>
      </c>
      <c r="C14" s="86">
        <v>99169</v>
      </c>
      <c r="D14" s="28">
        <f t="shared" si="0"/>
        <v>11</v>
      </c>
      <c r="E14" s="32">
        <f>SUMPRODUCT(D14:D$119*$A14:$A$119)/C14+0.5-$A14</f>
        <v>66.490567002975368</v>
      </c>
      <c r="F14" s="34">
        <f t="shared" si="1"/>
        <v>1.1092175982413859E-4</v>
      </c>
      <c r="G14" s="33"/>
      <c r="H14" s="41">
        <f>'HRQOL scores'!G$7</f>
        <v>0.90784697314295049</v>
      </c>
      <c r="I14" s="38">
        <f t="shared" si="2"/>
        <v>99163.5</v>
      </c>
      <c r="J14" s="38">
        <f t="shared" si="3"/>
        <v>90025.283321260969</v>
      </c>
      <c r="K14" s="41">
        <f>SUM(J14:J$119)/C14</f>
        <v>55.55958709821526</v>
      </c>
    </row>
    <row r="15" spans="1:11" x14ac:dyDescent="0.2">
      <c r="A15" s="61">
        <v>10</v>
      </c>
      <c r="C15" s="86">
        <v>99158</v>
      </c>
      <c r="D15" s="28">
        <f t="shared" si="0"/>
        <v>10</v>
      </c>
      <c r="E15" s="32">
        <f>SUMPRODUCT(D15:D$119*$A15:$A$119)/C15+0.5-$A15</f>
        <v>65.497887604813158</v>
      </c>
      <c r="F15" s="34">
        <f t="shared" si="1"/>
        <v>1.0084914984166683E-4</v>
      </c>
      <c r="G15" s="33"/>
      <c r="H15" s="41">
        <f>'HRQOL scores'!G$7</f>
        <v>0.90784697314295049</v>
      </c>
      <c r="I15" s="38">
        <f t="shared" si="2"/>
        <v>99153</v>
      </c>
      <c r="J15" s="38">
        <f t="shared" si="3"/>
        <v>90015.750928042966</v>
      </c>
      <c r="K15" s="41">
        <f>SUM(J15:J$119)/C15</f>
        <v>54.657853220331667</v>
      </c>
    </row>
    <row r="16" spans="1:11" x14ac:dyDescent="0.2">
      <c r="A16" s="61">
        <v>11</v>
      </c>
      <c r="C16" s="86">
        <v>99148</v>
      </c>
      <c r="D16" s="28">
        <f t="shared" si="0"/>
        <v>10</v>
      </c>
      <c r="E16" s="32">
        <f>SUMPRODUCT(D16:D$119*$A16:$A$119)/C16+0.5-$A16</f>
        <v>64.504443247650613</v>
      </c>
      <c r="F16" s="34">
        <f t="shared" si="1"/>
        <v>1.008593214184855E-4</v>
      </c>
      <c r="G16" s="33"/>
      <c r="H16" s="41">
        <f>'HRQOL scores'!G$7</f>
        <v>0.90784697314295049</v>
      </c>
      <c r="I16" s="38">
        <f t="shared" si="2"/>
        <v>99143</v>
      </c>
      <c r="J16" s="38">
        <f t="shared" si="3"/>
        <v>90006.672458311543</v>
      </c>
      <c r="K16" s="41">
        <f>SUM(J16:J$119)/C16</f>
        <v>53.755473218759889</v>
      </c>
    </row>
    <row r="17" spans="1:11" x14ac:dyDescent="0.2">
      <c r="A17" s="61">
        <v>12</v>
      </c>
      <c r="C17" s="86">
        <v>99138</v>
      </c>
      <c r="D17" s="28">
        <f t="shared" si="0"/>
        <v>15</v>
      </c>
      <c r="E17" s="32">
        <f>SUMPRODUCT(D17:D$119*$A17:$A$119)/C17+0.5-$A17</f>
        <v>63.5108993435218</v>
      </c>
      <c r="F17" s="34">
        <f t="shared" si="1"/>
        <v>1.5130424257096169E-4</v>
      </c>
      <c r="G17" s="33"/>
      <c r="H17" s="41">
        <f>'HRQOL scores'!G$7</f>
        <v>0.90784697314295049</v>
      </c>
      <c r="I17" s="38">
        <f t="shared" si="2"/>
        <v>99130.5</v>
      </c>
      <c r="J17" s="38">
        <f t="shared" si="3"/>
        <v>89995.324371147246</v>
      </c>
      <c r="K17" s="41">
        <f>SUM(J17:J$119)/C17</f>
        <v>52.853002746023662</v>
      </c>
    </row>
    <row r="18" spans="1:11" x14ac:dyDescent="0.2">
      <c r="A18" s="61">
        <v>13</v>
      </c>
      <c r="C18" s="86">
        <v>99123</v>
      </c>
      <c r="D18" s="28">
        <f t="shared" si="0"/>
        <v>27</v>
      </c>
      <c r="E18" s="32">
        <f>SUMPRODUCT(D18:D$119*$A18:$A$119)/C18+0.5-$A18</f>
        <v>62.520434602645835</v>
      </c>
      <c r="F18" s="34">
        <f t="shared" si="1"/>
        <v>2.7238885021639781E-4</v>
      </c>
      <c r="G18" s="33"/>
      <c r="H18" s="41">
        <f>'HRQOL scores'!G$7</f>
        <v>0.90784697314295049</v>
      </c>
      <c r="I18" s="38">
        <f t="shared" si="2"/>
        <v>99109.5</v>
      </c>
      <c r="J18" s="38">
        <f t="shared" si="3"/>
        <v>89976.259584711253</v>
      </c>
      <c r="K18" s="41">
        <f>SUM(J18:J$119)/C18</f>
        <v>51.953085175631756</v>
      </c>
    </row>
    <row r="19" spans="1:11" x14ac:dyDescent="0.2">
      <c r="A19" s="61">
        <v>14</v>
      </c>
      <c r="C19" s="86">
        <v>99096</v>
      </c>
      <c r="D19" s="28">
        <f t="shared" si="0"/>
        <v>43</v>
      </c>
      <c r="E19" s="32">
        <f>SUMPRODUCT(D19:D$119*$A19:$A$119)/C19+0.5-$A19</f>
        <v>61.537332880419626</v>
      </c>
      <c r="F19" s="34">
        <f t="shared" si="1"/>
        <v>4.3392266085412126E-4</v>
      </c>
      <c r="G19" s="33"/>
      <c r="H19" s="41">
        <f>'HRQOL scores'!G$7</f>
        <v>0.90784697314295049</v>
      </c>
      <c r="I19" s="38">
        <f t="shared" si="2"/>
        <v>99074.5</v>
      </c>
      <c r="J19" s="38">
        <f t="shared" si="3"/>
        <v>89944.484940651251</v>
      </c>
      <c r="K19" s="41">
        <f>SUM(J19:J$119)/C19</f>
        <v>51.059269821985104</v>
      </c>
    </row>
    <row r="20" spans="1:11" x14ac:dyDescent="0.2">
      <c r="A20" s="61">
        <v>15</v>
      </c>
      <c r="C20" s="86">
        <v>99053</v>
      </c>
      <c r="D20" s="28">
        <f t="shared" si="0"/>
        <v>61</v>
      </c>
      <c r="E20" s="32">
        <f>SUMPRODUCT(D20:D$119*$A20:$A$119)/C20+0.5-$A20</f>
        <v>60.56382985995441</v>
      </c>
      <c r="F20" s="34">
        <f t="shared" si="1"/>
        <v>6.1583192836158417E-4</v>
      </c>
      <c r="G20" s="33"/>
      <c r="H20" s="41">
        <f>'HRQOL scores'!G$8</f>
        <v>0.86949660175206489</v>
      </c>
      <c r="I20" s="38">
        <f t="shared" si="2"/>
        <v>99022.5</v>
      </c>
      <c r="J20" s="38">
        <f t="shared" si="3"/>
        <v>86099.727246993847</v>
      </c>
      <c r="K20" s="41">
        <f>SUM(J20:J$119)/C20</f>
        <v>50.173391187937597</v>
      </c>
    </row>
    <row r="21" spans="1:11" x14ac:dyDescent="0.2">
      <c r="A21" s="61">
        <v>16</v>
      </c>
      <c r="C21" s="86">
        <v>98992</v>
      </c>
      <c r="D21" s="28">
        <f t="shared" si="0"/>
        <v>78</v>
      </c>
      <c r="E21" s="32">
        <f>SUMPRODUCT(D21:D$119*$A21:$A$119)/C21+0.5-$A21</f>
        <v>59.600841877303864</v>
      </c>
      <c r="F21" s="34">
        <f t="shared" si="1"/>
        <v>7.8794245999676737E-4</v>
      </c>
      <c r="G21" s="33"/>
      <c r="H21" s="41">
        <f>'HRQOL scores'!G$8</f>
        <v>0.86949660175206489</v>
      </c>
      <c r="I21" s="38">
        <f t="shared" si="2"/>
        <v>98953</v>
      </c>
      <c r="J21" s="38">
        <f t="shared" si="3"/>
        <v>86039.297233172081</v>
      </c>
      <c r="K21" s="41">
        <f>SUM(J21:J$119)/C21</f>
        <v>49.334544105501351</v>
      </c>
    </row>
    <row r="22" spans="1:11" x14ac:dyDescent="0.2">
      <c r="A22" s="61">
        <v>17</v>
      </c>
      <c r="C22" s="86">
        <v>98914</v>
      </c>
      <c r="D22" s="28">
        <f t="shared" si="0"/>
        <v>93</v>
      </c>
      <c r="E22" s="32">
        <f>SUMPRODUCT(D22:D$119*$A22:$A$119)/C22+0.5-$A22</f>
        <v>58.64744666192918</v>
      </c>
      <c r="F22" s="34">
        <f t="shared" si="1"/>
        <v>9.4021068807246698E-4</v>
      </c>
      <c r="G22" s="33"/>
      <c r="H22" s="41">
        <f>'HRQOL scores'!G$8</f>
        <v>0.86949660175206489</v>
      </c>
      <c r="I22" s="38">
        <f t="shared" si="2"/>
        <v>98867.5</v>
      </c>
      <c r="J22" s="38">
        <f t="shared" si="3"/>
        <v>85964.955273722269</v>
      </c>
      <c r="K22" s="41">
        <f>SUM(J22:J$119)/C22</f>
        <v>48.503608112689996</v>
      </c>
    </row>
    <row r="23" spans="1:11" x14ac:dyDescent="0.2">
      <c r="A23" s="61">
        <v>18</v>
      </c>
      <c r="C23" s="86">
        <v>98821</v>
      </c>
      <c r="D23" s="28">
        <f t="shared" si="0"/>
        <v>104</v>
      </c>
      <c r="E23" s="32">
        <f>SUMPRODUCT(D23:D$119*$A23:$A$119)/C23+0.5-$A23</f>
        <v>57.702168963257435</v>
      </c>
      <c r="F23" s="34">
        <f t="shared" si="1"/>
        <v>1.052407889011445E-3</v>
      </c>
      <c r="G23" s="33"/>
      <c r="H23" s="41">
        <f>'HRQOL scores'!G$8</f>
        <v>0.86949660175206489</v>
      </c>
      <c r="I23" s="38">
        <f t="shared" si="2"/>
        <v>98769</v>
      </c>
      <c r="J23" s="38">
        <f t="shared" si="3"/>
        <v>85879.309858449691</v>
      </c>
      <c r="K23" s="41">
        <f>SUM(J23:J$119)/C23</f>
        <v>47.679348899372556</v>
      </c>
    </row>
    <row r="24" spans="1:11" x14ac:dyDescent="0.2">
      <c r="A24" s="61">
        <v>19</v>
      </c>
      <c r="C24" s="86">
        <v>98717</v>
      </c>
      <c r="D24" s="28">
        <f t="shared" si="0"/>
        <v>112</v>
      </c>
      <c r="E24" s="32">
        <f>SUMPRODUCT(D24:D$119*$A24:$A$119)/C24+0.5-$A24</f>
        <v>56.762432398857982</v>
      </c>
      <c r="F24" s="34">
        <f t="shared" si="1"/>
        <v>1.1345563580740907E-3</v>
      </c>
      <c r="G24" s="33"/>
      <c r="H24" s="41">
        <f>'HRQOL scores'!G$8</f>
        <v>0.86949660175206489</v>
      </c>
      <c r="I24" s="38">
        <f t="shared" si="2"/>
        <v>98661</v>
      </c>
      <c r="J24" s="38">
        <f t="shared" si="3"/>
        <v>85785.404225460472</v>
      </c>
      <c r="K24" s="41">
        <f>SUM(J24:J$119)/C24</f>
        <v>46.859625269471792</v>
      </c>
    </row>
    <row r="25" spans="1:11" x14ac:dyDescent="0.2">
      <c r="A25" s="61">
        <v>20</v>
      </c>
      <c r="C25" s="86">
        <v>98605</v>
      </c>
      <c r="D25" s="28">
        <f t="shared" si="0"/>
        <v>120</v>
      </c>
      <c r="E25" s="32">
        <f>SUMPRODUCT(D25:D$119*$A25:$A$119)/C25+0.5-$A25</f>
        <v>55.826337803540014</v>
      </c>
      <c r="F25" s="34">
        <f t="shared" si="1"/>
        <v>1.2169768267329243E-3</v>
      </c>
      <c r="G25" s="33"/>
      <c r="H25" s="41">
        <f>'HRQOL scores'!G$8</f>
        <v>0.86949660175206489</v>
      </c>
      <c r="I25" s="38">
        <f t="shared" si="2"/>
        <v>98545</v>
      </c>
      <c r="J25" s="38">
        <f t="shared" si="3"/>
        <v>85684.542619657237</v>
      </c>
      <c r="K25" s="41">
        <f>SUM(J25:J$119)/C25</f>
        <v>46.042860133877447</v>
      </c>
    </row>
    <row r="26" spans="1:11" x14ac:dyDescent="0.2">
      <c r="A26" s="61">
        <v>21</v>
      </c>
      <c r="C26" s="86">
        <v>98485</v>
      </c>
      <c r="D26" s="28">
        <f t="shared" si="0"/>
        <v>127</v>
      </c>
      <c r="E26" s="32">
        <f>SUMPRODUCT(D26:D$119*$A26:$A$119)/C26+0.5-$A26</f>
        <v>54.893750714505387</v>
      </c>
      <c r="F26" s="34">
        <f t="shared" si="1"/>
        <v>1.2895364776361882E-3</v>
      </c>
      <c r="G26" s="33"/>
      <c r="H26" s="41">
        <f>'HRQOL scores'!G$8</f>
        <v>0.86949660175206489</v>
      </c>
      <c r="I26" s="38">
        <f t="shared" si="2"/>
        <v>98421.5</v>
      </c>
      <c r="J26" s="38">
        <f t="shared" si="3"/>
        <v>85577.159789340862</v>
      </c>
      <c r="K26" s="41">
        <f>SUM(J26:J$119)/C26</f>
        <v>45.228935176740912</v>
      </c>
    </row>
    <row r="27" spans="1:11" x14ac:dyDescent="0.2">
      <c r="A27" s="61">
        <v>22</v>
      </c>
      <c r="C27" s="86">
        <v>98358</v>
      </c>
      <c r="D27" s="28">
        <f t="shared" si="0"/>
        <v>130</v>
      </c>
      <c r="E27" s="32">
        <f>SUMPRODUCT(D27:D$119*$A27:$A$119)/C27+0.5-$A27</f>
        <v>53.963984008601884</v>
      </c>
      <c r="F27" s="34">
        <f t="shared" si="1"/>
        <v>1.3217023526301878E-3</v>
      </c>
      <c r="G27" s="33"/>
      <c r="H27" s="41">
        <f>'HRQOL scores'!G$8</f>
        <v>0.86949660175206489</v>
      </c>
      <c r="I27" s="38">
        <f t="shared" si="2"/>
        <v>98293</v>
      </c>
      <c r="J27" s="38">
        <f t="shared" si="3"/>
        <v>85465.429476015721</v>
      </c>
      <c r="K27" s="41">
        <f>SUM(J27:J$119)/C27</f>
        <v>44.417276897578112</v>
      </c>
    </row>
    <row r="28" spans="1:11" x14ac:dyDescent="0.2">
      <c r="A28" s="61">
        <v>23</v>
      </c>
      <c r="C28" s="86">
        <v>98228</v>
      </c>
      <c r="D28" s="28">
        <f t="shared" si="0"/>
        <v>130</v>
      </c>
      <c r="E28" s="32">
        <f>SUMPRODUCT(D28:D$119*$A28:$A$119)/C28+0.5-$A28</f>
        <v>53.034741001731319</v>
      </c>
      <c r="F28" s="34">
        <f t="shared" si="1"/>
        <v>1.3234515616728428E-3</v>
      </c>
      <c r="G28" s="33"/>
      <c r="H28" s="41">
        <f>'HRQOL scores'!G$8</f>
        <v>0.86949660175206489</v>
      </c>
      <c r="I28" s="38">
        <f t="shared" si="2"/>
        <v>98163</v>
      </c>
      <c r="J28" s="38">
        <f t="shared" si="3"/>
        <v>85352.39491778794</v>
      </c>
      <c r="K28" s="41">
        <f>SUM(J28:J$119)/C28</f>
        <v>43.605989041983669</v>
      </c>
    </row>
    <row r="29" spans="1:11" x14ac:dyDescent="0.2">
      <c r="A29" s="61">
        <v>24</v>
      </c>
      <c r="C29" s="86">
        <v>98098</v>
      </c>
      <c r="D29" s="28">
        <f t="shared" si="0"/>
        <v>127</v>
      </c>
      <c r="E29" s="32">
        <f>SUMPRODUCT(D29:D$119*$A29:$A$119)/C29+0.5-$A29</f>
        <v>52.104360324553653</v>
      </c>
      <c r="F29" s="34">
        <f t="shared" si="1"/>
        <v>1.2946237436033355E-3</v>
      </c>
      <c r="G29" s="33"/>
      <c r="H29" s="41">
        <f>'HRQOL scores'!G$8</f>
        <v>0.86949660175206489</v>
      </c>
      <c r="I29" s="38">
        <f t="shared" si="2"/>
        <v>98034.5</v>
      </c>
      <c r="J29" s="38">
        <f t="shared" si="3"/>
        <v>85240.6646044628</v>
      </c>
      <c r="K29" s="41">
        <f>SUM(J29:J$119)/C29</f>
        <v>42.793703201881627</v>
      </c>
    </row>
    <row r="30" spans="1:11" x14ac:dyDescent="0.2">
      <c r="A30" s="61">
        <v>25</v>
      </c>
      <c r="C30" s="86">
        <v>97971</v>
      </c>
      <c r="D30" s="28">
        <f t="shared" si="0"/>
        <v>121</v>
      </c>
      <c r="E30" s="32">
        <f>SUMPRODUCT(D30:D$119*$A30:$A$119)/C30+0.5-$A30</f>
        <v>51.171255158343428</v>
      </c>
      <c r="F30" s="34">
        <f t="shared" si="1"/>
        <v>1.2350593542987209E-3</v>
      </c>
      <c r="G30" s="33"/>
      <c r="H30" s="41">
        <f>'HRQOL scores'!G$9</f>
        <v>0.86017277700821626</v>
      </c>
      <c r="I30" s="38">
        <f t="shared" si="2"/>
        <v>97910.5</v>
      </c>
      <c r="J30" s="38">
        <f t="shared" si="3"/>
        <v>84219.946683262955</v>
      </c>
      <c r="K30" s="41">
        <f>SUM(J30:J$119)/C30</f>
        <v>41.979116596683937</v>
      </c>
    </row>
    <row r="31" spans="1:11" x14ac:dyDescent="0.2">
      <c r="A31" s="61">
        <v>26</v>
      </c>
      <c r="C31" s="86">
        <v>97850</v>
      </c>
      <c r="D31" s="28">
        <f t="shared" si="0"/>
        <v>117</v>
      </c>
      <c r="E31" s="32">
        <f>SUMPRODUCT(D31:D$119*$A31:$A$119)/C31+0.5-$A31</f>
        <v>50.233914554093644</v>
      </c>
      <c r="F31" s="34">
        <f t="shared" si="1"/>
        <v>1.1957077158916709E-3</v>
      </c>
      <c r="G31" s="33"/>
      <c r="H31" s="41">
        <f>'HRQOL scores'!G$9</f>
        <v>0.86017277700821626</v>
      </c>
      <c r="I31" s="38">
        <f t="shared" si="2"/>
        <v>97791.5</v>
      </c>
      <c r="J31" s="38">
        <f t="shared" si="3"/>
        <v>84117.586122798981</v>
      </c>
      <c r="K31" s="41">
        <f>SUM(J31:J$119)/C31</f>
        <v>41.170322794179455</v>
      </c>
    </row>
    <row r="32" spans="1:11" x14ac:dyDescent="0.2">
      <c r="A32" s="61">
        <v>27</v>
      </c>
      <c r="C32" s="86">
        <v>97733</v>
      </c>
      <c r="D32" s="28">
        <f t="shared" si="0"/>
        <v>115</v>
      </c>
      <c r="E32" s="32">
        <f>SUMPRODUCT(D32:D$119*$A32:$A$119)/C32+0.5-$A32</f>
        <v>49.293452970010776</v>
      </c>
      <c r="F32" s="34">
        <f t="shared" si="1"/>
        <v>1.1766752274052776E-3</v>
      </c>
      <c r="G32" s="33"/>
      <c r="H32" s="41">
        <f>'HRQOL scores'!G$9</f>
        <v>0.86017277700821626</v>
      </c>
      <c r="I32" s="38">
        <f t="shared" si="2"/>
        <v>97675.5</v>
      </c>
      <c r="J32" s="38">
        <f t="shared" si="3"/>
        <v>84017.806080666021</v>
      </c>
      <c r="K32" s="41">
        <f>SUM(J32:J$119)/C32</f>
        <v>40.358921748924729</v>
      </c>
    </row>
    <row r="33" spans="1:11" x14ac:dyDescent="0.2">
      <c r="A33" s="61">
        <v>28</v>
      </c>
      <c r="C33" s="86">
        <v>97618</v>
      </c>
      <c r="D33" s="28">
        <f t="shared" si="0"/>
        <v>114</v>
      </c>
      <c r="E33" s="32">
        <f>SUMPRODUCT(D33:D$119*$A33:$A$119)/C33+0.5-$A33</f>
        <v>48.350934654654509</v>
      </c>
      <c r="F33" s="34">
        <f t="shared" si="1"/>
        <v>1.1678174107234321E-3</v>
      </c>
      <c r="G33" s="33"/>
      <c r="H33" s="41">
        <f>'HRQOL scores'!G$9</f>
        <v>0.86017277700821626</v>
      </c>
      <c r="I33" s="38">
        <f t="shared" si="2"/>
        <v>97561</v>
      </c>
      <c r="J33" s="38">
        <f t="shared" si="3"/>
        <v>83919.316297698591</v>
      </c>
      <c r="K33" s="41">
        <f>SUM(J33:J$119)/C33</f>
        <v>39.545787592523858</v>
      </c>
    </row>
    <row r="34" spans="1:11" x14ac:dyDescent="0.2">
      <c r="A34" s="61">
        <v>29</v>
      </c>
      <c r="C34" s="86">
        <v>97504</v>
      </c>
      <c r="D34" s="28">
        <f t="shared" si="0"/>
        <v>118</v>
      </c>
      <c r="E34" s="32">
        <f>SUMPRODUCT(D34:D$119*$A34:$A$119)/C34+0.5-$A34</f>
        <v>47.406881144548564</v>
      </c>
      <c r="F34" s="34">
        <f t="shared" si="1"/>
        <v>1.210206760748277E-3</v>
      </c>
      <c r="G34" s="33"/>
      <c r="H34" s="41">
        <f>'HRQOL scores'!G$9</f>
        <v>0.86017277700821626</v>
      </c>
      <c r="I34" s="38">
        <f t="shared" si="2"/>
        <v>97445</v>
      </c>
      <c r="J34" s="38">
        <f t="shared" si="3"/>
        <v>83819.536255565632</v>
      </c>
      <c r="K34" s="41">
        <f>SUM(J34:J$119)/C34</f>
        <v>38.731348220681156</v>
      </c>
    </row>
    <row r="35" spans="1:11" x14ac:dyDescent="0.2">
      <c r="A35" s="61">
        <v>30</v>
      </c>
      <c r="C35" s="86">
        <v>97386</v>
      </c>
      <c r="D35" s="28">
        <f t="shared" si="0"/>
        <v>121</v>
      </c>
      <c r="E35" s="32">
        <f>SUMPRODUCT(D35:D$119*$A35:$A$119)/C35+0.5-$A35</f>
        <v>46.46371695231413</v>
      </c>
      <c r="F35" s="34">
        <f t="shared" si="1"/>
        <v>1.2424783849834678E-3</v>
      </c>
      <c r="G35" s="33"/>
      <c r="H35" s="41">
        <f>'HRQOL scores'!G$9</f>
        <v>0.86017277700821626</v>
      </c>
      <c r="I35" s="38">
        <f t="shared" si="2"/>
        <v>97325.5</v>
      </c>
      <c r="J35" s="38">
        <f t="shared" si="3"/>
        <v>83716.745608713158</v>
      </c>
      <c r="K35" s="41">
        <f>SUM(J35:J$119)/C35</f>
        <v>37.917584053701049</v>
      </c>
    </row>
    <row r="36" spans="1:11" x14ac:dyDescent="0.2">
      <c r="A36" s="61">
        <v>31</v>
      </c>
      <c r="C36" s="86">
        <v>97265</v>
      </c>
      <c r="D36" s="28">
        <f t="shared" si="0"/>
        <v>125</v>
      </c>
      <c r="E36" s="32">
        <f>SUMPRODUCT(D36:D$119*$A36:$A$119)/C36+0.5-$A36</f>
        <v>45.520896921997263</v>
      </c>
      <c r="F36" s="34">
        <f t="shared" si="1"/>
        <v>1.285148820233383E-3</v>
      </c>
      <c r="G36" s="33"/>
      <c r="H36" s="41">
        <f>'HRQOL scores'!G$9</f>
        <v>0.86017277700821626</v>
      </c>
      <c r="I36" s="38">
        <f t="shared" si="2"/>
        <v>97202.5</v>
      </c>
      <c r="J36" s="38">
        <f t="shared" si="3"/>
        <v>83610.944357141139</v>
      </c>
      <c r="K36" s="41">
        <f>SUM(J36:J$119)/C36</f>
        <v>37.104046625662022</v>
      </c>
    </row>
    <row r="37" spans="1:11" x14ac:dyDescent="0.2">
      <c r="A37" s="61">
        <v>32</v>
      </c>
      <c r="C37" s="86">
        <v>97140</v>
      </c>
      <c r="D37" s="28">
        <f t="shared" si="0"/>
        <v>132</v>
      </c>
      <c r="E37" s="32">
        <f>SUMPRODUCT(D37:D$119*$A37:$A$119)/C37+0.5-$A37</f>
        <v>44.578829927095569</v>
      </c>
      <c r="F37" s="34">
        <f t="shared" si="1"/>
        <v>1.358863495985176E-3</v>
      </c>
      <c r="G37" s="33"/>
      <c r="H37" s="41">
        <f>'HRQOL scores'!G$9</f>
        <v>0.86017277700821626</v>
      </c>
      <c r="I37" s="38">
        <f t="shared" ref="I37:I68" si="4">(D37*0.5+C38)</f>
        <v>97074</v>
      </c>
      <c r="J37" s="38">
        <f t="shared" ref="J37:J68" si="5">I37*H37</f>
        <v>83500.412155295591</v>
      </c>
      <c r="K37" s="41">
        <f>SUM(J37:J$119)/C37</f>
        <v>36.291065994316199</v>
      </c>
    </row>
    <row r="38" spans="1:11" x14ac:dyDescent="0.2">
      <c r="A38" s="61">
        <v>33</v>
      </c>
      <c r="C38" s="86">
        <v>97008</v>
      </c>
      <c r="D38" s="28">
        <f t="shared" si="0"/>
        <v>137</v>
      </c>
      <c r="E38" s="32">
        <f>SUMPRODUCT(D38:D$119*$A38:$A$119)/C38+0.5-$A38</f>
        <v>43.638808542780637</v>
      </c>
      <c r="F38" s="34">
        <f t="shared" si="1"/>
        <v>1.4122546594095332E-3</v>
      </c>
      <c r="G38" s="33"/>
      <c r="H38" s="41">
        <f>'HRQOL scores'!G$9</f>
        <v>0.86017277700821626</v>
      </c>
      <c r="I38" s="38">
        <f t="shared" si="4"/>
        <v>96939.5</v>
      </c>
      <c r="J38" s="38">
        <f t="shared" si="5"/>
        <v>83384.718916787984</v>
      </c>
      <c r="K38" s="41">
        <f>SUM(J38:J$119)/C38</f>
        <v>35.479689701185265</v>
      </c>
    </row>
    <row r="39" spans="1:11" x14ac:dyDescent="0.2">
      <c r="A39" s="61">
        <v>34</v>
      </c>
      <c r="C39" s="86">
        <v>96871</v>
      </c>
      <c r="D39" s="28">
        <f t="shared" si="0"/>
        <v>145</v>
      </c>
      <c r="E39" s="32">
        <f>SUMPRODUCT(D39:D$119*$A39:$A$119)/C39+0.5-$A39</f>
        <v>42.699817686594173</v>
      </c>
      <c r="F39" s="34">
        <f t="shared" si="1"/>
        <v>1.496835998389611E-3</v>
      </c>
      <c r="G39" s="33"/>
      <c r="H39" s="41">
        <f>'HRQOL scores'!G$9</f>
        <v>0.86017277700821626</v>
      </c>
      <c r="I39" s="38">
        <f t="shared" si="4"/>
        <v>96798.5</v>
      </c>
      <c r="J39" s="38">
        <f t="shared" si="5"/>
        <v>83263.434555229818</v>
      </c>
      <c r="K39" s="41">
        <f>SUM(J39:J$119)/C39</f>
        <v>34.669085893774117</v>
      </c>
    </row>
    <row r="40" spans="1:11" x14ac:dyDescent="0.2">
      <c r="A40" s="61">
        <v>35</v>
      </c>
      <c r="C40" s="86">
        <v>96726</v>
      </c>
      <c r="D40" s="28">
        <f t="shared" si="0"/>
        <v>154</v>
      </c>
      <c r="E40" s="32">
        <f>SUMPRODUCT(D40:D$119*$A40:$A$119)/C40+0.5-$A40</f>
        <v>41.7630785840215</v>
      </c>
      <c r="F40" s="34">
        <f t="shared" si="1"/>
        <v>1.5921262121870025E-3</v>
      </c>
      <c r="G40" s="33"/>
      <c r="H40" s="41">
        <f>'HRQOL scores'!G$10</f>
        <v>0.84778468568888288</v>
      </c>
      <c r="I40" s="38">
        <f t="shared" si="4"/>
        <v>96649</v>
      </c>
      <c r="J40" s="38">
        <f t="shared" si="5"/>
        <v>81937.542087144844</v>
      </c>
      <c r="K40" s="41">
        <f>SUM(J40:J$119)/C40</f>
        <v>33.860240111868187</v>
      </c>
    </row>
    <row r="41" spans="1:11" x14ac:dyDescent="0.2">
      <c r="A41" s="61">
        <v>36</v>
      </c>
      <c r="C41" s="86">
        <v>96572</v>
      </c>
      <c r="D41" s="28">
        <f t="shared" si="0"/>
        <v>165</v>
      </c>
      <c r="E41" s="32">
        <f>SUMPRODUCT(D41:D$119*$A41:$A$119)/C41+0.5-$A41</f>
        <v>40.828879376196653</v>
      </c>
      <c r="F41" s="34">
        <f t="shared" si="1"/>
        <v>1.7085697717764985E-3</v>
      </c>
      <c r="G41" s="33"/>
      <c r="H41" s="41">
        <f>'HRQOL scores'!G$10</f>
        <v>0.84778468568888288</v>
      </c>
      <c r="I41" s="38">
        <f t="shared" si="4"/>
        <v>96489.5</v>
      </c>
      <c r="J41" s="38">
        <f t="shared" si="5"/>
        <v>81802.320429777465</v>
      </c>
      <c r="K41" s="41">
        <f>SUM(J41:J$119)/C41</f>
        <v>33.065775203717614</v>
      </c>
    </row>
    <row r="42" spans="1:11" x14ac:dyDescent="0.2">
      <c r="A42" s="61">
        <v>37</v>
      </c>
      <c r="C42" s="86">
        <v>96407</v>
      </c>
      <c r="D42" s="28">
        <f t="shared" si="0"/>
        <v>179</v>
      </c>
      <c r="E42" s="32">
        <f>SUMPRODUCT(D42:D$119*$A42:$A$119)/C42+0.5-$A42</f>
        <v>39.897902010414839</v>
      </c>
      <c r="F42" s="34">
        <f t="shared" si="1"/>
        <v>1.8567116495690147E-3</v>
      </c>
      <c r="G42" s="33"/>
      <c r="H42" s="41">
        <f>'HRQOL scores'!G$10</f>
        <v>0.84778468568888288</v>
      </c>
      <c r="I42" s="38">
        <f t="shared" si="4"/>
        <v>96317.5</v>
      </c>
      <c r="J42" s="38">
        <f t="shared" si="5"/>
        <v>81656.501463838969</v>
      </c>
      <c r="K42" s="41">
        <f>SUM(J42:J$119)/C42</f>
        <v>32.273856903997014</v>
      </c>
    </row>
    <row r="43" spans="1:11" x14ac:dyDescent="0.2">
      <c r="A43" s="61">
        <v>38</v>
      </c>
      <c r="C43" s="86">
        <v>96228</v>
      </c>
      <c r="D43" s="28">
        <f t="shared" si="0"/>
        <v>195</v>
      </c>
      <c r="E43" s="32">
        <f>SUMPRODUCT(D43:D$119*$A43:$A$119)/C43+0.5-$A43</f>
        <v>38.971188626159375</v>
      </c>
      <c r="F43" s="34">
        <f t="shared" si="1"/>
        <v>2.026437211622397E-3</v>
      </c>
      <c r="G43" s="33"/>
      <c r="H43" s="41">
        <f>'HRQOL scores'!G$10</f>
        <v>0.84778468568888288</v>
      </c>
      <c r="I43" s="38">
        <f t="shared" si="4"/>
        <v>96130.5</v>
      </c>
      <c r="J43" s="38">
        <f t="shared" si="5"/>
        <v>81497.965727615156</v>
      </c>
      <c r="K43" s="41">
        <f>SUM(J43:J$119)/C43</f>
        <v>31.485318421663141</v>
      </c>
    </row>
    <row r="44" spans="1:11" x14ac:dyDescent="0.2">
      <c r="A44" s="61">
        <v>39</v>
      </c>
      <c r="C44" s="86">
        <v>96033</v>
      </c>
      <c r="D44" s="28">
        <f t="shared" si="0"/>
        <v>213</v>
      </c>
      <c r="E44" s="32">
        <f>SUMPRODUCT(D44:D$119*$A44:$A$119)/C44+0.5-$A44</f>
        <v>38.049306375080064</v>
      </c>
      <c r="F44" s="34">
        <f t="shared" si="1"/>
        <v>2.2179875667739215E-3</v>
      </c>
      <c r="G44" s="33"/>
      <c r="H44" s="41">
        <f>'HRQOL scores'!G$10</f>
        <v>0.84778468568888288</v>
      </c>
      <c r="I44" s="38">
        <f t="shared" si="4"/>
        <v>95926.5</v>
      </c>
      <c r="J44" s="38">
        <f t="shared" si="5"/>
        <v>81325.017651734626</v>
      </c>
      <c r="K44" s="41">
        <f>SUM(J44:J$119)/C44</f>
        <v>30.700605576751592</v>
      </c>
    </row>
    <row r="45" spans="1:11" x14ac:dyDescent="0.2">
      <c r="A45" s="61">
        <v>40</v>
      </c>
      <c r="C45" s="86">
        <v>95820</v>
      </c>
      <c r="D45" s="28">
        <f t="shared" si="0"/>
        <v>233</v>
      </c>
      <c r="E45" s="32">
        <f>SUMPRODUCT(D45:D$119*$A45:$A$119)/C45+0.5-$A45</f>
        <v>37.132775403027168</v>
      </c>
      <c r="F45" s="34">
        <f t="shared" si="1"/>
        <v>2.4316426633270716E-3</v>
      </c>
      <c r="G45" s="33"/>
      <c r="H45" s="41">
        <f>'HRQOL scores'!G$10</f>
        <v>0.84778468568888288</v>
      </c>
      <c r="I45" s="38">
        <f t="shared" si="4"/>
        <v>95703.5</v>
      </c>
      <c r="J45" s="38">
        <f t="shared" si="5"/>
        <v>81135.961666825999</v>
      </c>
      <c r="K45" s="41">
        <f>SUM(J45:J$119)/C45</f>
        <v>29.920123541019109</v>
      </c>
    </row>
    <row r="46" spans="1:11" x14ac:dyDescent="0.2">
      <c r="A46" s="61">
        <v>41</v>
      </c>
      <c r="C46" s="86">
        <v>95587</v>
      </c>
      <c r="D46" s="28">
        <f t="shared" si="0"/>
        <v>253</v>
      </c>
      <c r="E46" s="32">
        <f>SUMPRODUCT(D46:D$119*$A46:$A$119)/C46+0.5-$A46</f>
        <v>36.222070355990496</v>
      </c>
      <c r="F46" s="34">
        <f t="shared" si="1"/>
        <v>2.6468034356136295E-3</v>
      </c>
      <c r="G46" s="33"/>
      <c r="H46" s="41">
        <f>'HRQOL scores'!G$10</f>
        <v>0.84778468568888288</v>
      </c>
      <c r="I46" s="38">
        <f t="shared" si="4"/>
        <v>95460.5</v>
      </c>
      <c r="J46" s="38">
        <f t="shared" si="5"/>
        <v>80929.949988203603</v>
      </c>
      <c r="K46" s="41">
        <f>SUM(J46:J$119)/C46</f>
        <v>29.144237982504158</v>
      </c>
    </row>
    <row r="47" spans="1:11" x14ac:dyDescent="0.2">
      <c r="A47" s="61">
        <v>42</v>
      </c>
      <c r="C47" s="86">
        <v>95334</v>
      </c>
      <c r="D47" s="28">
        <f t="shared" si="0"/>
        <v>272</v>
      </c>
      <c r="E47" s="32">
        <f>SUMPRODUCT(D47:D$119*$A47:$A$119)/C47+0.5-$A47</f>
        <v>35.316870572073597</v>
      </c>
      <c r="F47" s="34">
        <f t="shared" si="1"/>
        <v>2.8531269012104809E-3</v>
      </c>
      <c r="G47" s="33"/>
      <c r="H47" s="41">
        <f>'HRQOL scores'!G$10</f>
        <v>0.84778468568888288</v>
      </c>
      <c r="I47" s="38">
        <f t="shared" si="4"/>
        <v>95198</v>
      </c>
      <c r="J47" s="38">
        <f t="shared" si="5"/>
        <v>80707.406508210275</v>
      </c>
      <c r="K47" s="41">
        <f>SUM(J47:J$119)/C47</f>
        <v>28.372672142629298</v>
      </c>
    </row>
    <row r="48" spans="1:11" x14ac:dyDescent="0.2">
      <c r="A48" s="61">
        <v>43</v>
      </c>
      <c r="C48" s="86">
        <v>95062</v>
      </c>
      <c r="D48" s="28">
        <f t="shared" si="0"/>
        <v>293</v>
      </c>
      <c r="E48" s="32">
        <f>SUMPRODUCT(D48:D$119*$A48:$A$119)/C48+0.5-$A48</f>
        <v>34.416491753992801</v>
      </c>
      <c r="F48" s="34">
        <f t="shared" si="1"/>
        <v>3.0821989859249753E-3</v>
      </c>
      <c r="G48" s="33"/>
      <c r="H48" s="41">
        <f>'HRQOL scores'!G$10</f>
        <v>0.84778468568888288</v>
      </c>
      <c r="I48" s="38">
        <f t="shared" si="4"/>
        <v>94915.5</v>
      </c>
      <c r="J48" s="38">
        <f t="shared" si="5"/>
        <v>80467.907334503165</v>
      </c>
      <c r="K48" s="41">
        <f>SUM(J48:J$119)/C48</f>
        <v>27.604857035799906</v>
      </c>
    </row>
    <row r="49" spans="1:11" x14ac:dyDescent="0.2">
      <c r="A49" s="61">
        <v>44</v>
      </c>
      <c r="C49" s="86">
        <v>94769</v>
      </c>
      <c r="D49" s="28">
        <f t="shared" si="0"/>
        <v>316</v>
      </c>
      <c r="E49" s="32">
        <f>SUMPRODUCT(D49:D$119*$A49:$A$119)/C49+0.5-$A49</f>
        <v>33.521352331649211</v>
      </c>
      <c r="F49" s="34">
        <f t="shared" si="1"/>
        <v>3.3344237039538245E-3</v>
      </c>
      <c r="G49" s="33"/>
      <c r="H49" s="41">
        <f>'HRQOL scores'!G$10</f>
        <v>0.84778468568888288</v>
      </c>
      <c r="I49" s="38">
        <f t="shared" si="4"/>
        <v>94611</v>
      </c>
      <c r="J49" s="38">
        <f t="shared" si="5"/>
        <v>80209.756897710904</v>
      </c>
      <c r="K49" s="41">
        <f>SUM(J49:J$119)/C49</f>
        <v>26.841108508085004</v>
      </c>
    </row>
    <row r="50" spans="1:11" x14ac:dyDescent="0.2">
      <c r="A50" s="61">
        <v>45</v>
      </c>
      <c r="C50" s="86">
        <v>94453</v>
      </c>
      <c r="D50" s="28">
        <f t="shared" si="0"/>
        <v>340</v>
      </c>
      <c r="E50" s="32">
        <f>SUMPRODUCT(D50:D$119*$A50:$A$119)/C50+0.5-$A50</f>
        <v>32.631827883900598</v>
      </c>
      <c r="F50" s="34">
        <f t="shared" si="1"/>
        <v>3.5996739118926875E-3</v>
      </c>
      <c r="G50" s="33"/>
      <c r="H50" s="41">
        <f>'HRQOL scores'!G$11</f>
        <v>0.82934219843800261</v>
      </c>
      <c r="I50" s="38">
        <f t="shared" si="4"/>
        <v>94283</v>
      </c>
      <c r="J50" s="38">
        <f t="shared" si="5"/>
        <v>78192.870495330193</v>
      </c>
      <c r="K50" s="41">
        <f>SUM(J50:J$119)/C50</f>
        <v>26.081704713508273</v>
      </c>
    </row>
    <row r="51" spans="1:11" x14ac:dyDescent="0.2">
      <c r="A51" s="61">
        <v>46</v>
      </c>
      <c r="C51" s="86">
        <v>94113</v>
      </c>
      <c r="D51" s="28">
        <f t="shared" si="0"/>
        <v>367</v>
      </c>
      <c r="E51" s="32">
        <f>SUMPRODUCT(D51:D$119*$A51:$A$119)/C51+0.5-$A51</f>
        <v>31.747909843677959</v>
      </c>
      <c r="F51" s="34">
        <f t="shared" si="1"/>
        <v>3.899567541147344E-3</v>
      </c>
      <c r="G51" s="33"/>
      <c r="H51" s="41">
        <f>'HRQOL scores'!G$11</f>
        <v>0.82934219843800261</v>
      </c>
      <c r="I51" s="38">
        <f t="shared" si="4"/>
        <v>93929.5</v>
      </c>
      <c r="J51" s="38">
        <f t="shared" si="5"/>
        <v>77899.698028182363</v>
      </c>
      <c r="K51" s="41">
        <f>SUM(J51:J$119)/C51</f>
        <v>25.345089252384547</v>
      </c>
    </row>
    <row r="52" spans="1:11" x14ac:dyDescent="0.2">
      <c r="A52" s="61">
        <v>47</v>
      </c>
      <c r="C52" s="86">
        <v>93746</v>
      </c>
      <c r="D52" s="28">
        <f t="shared" si="0"/>
        <v>394</v>
      </c>
      <c r="E52" s="32">
        <f>SUMPRODUCT(D52:D$119*$A52:$A$119)/C52+0.5-$A52</f>
        <v>30.870240214175155</v>
      </c>
      <c r="F52" s="34">
        <f t="shared" si="1"/>
        <v>4.2028459880954919E-3</v>
      </c>
      <c r="G52" s="33"/>
      <c r="H52" s="41">
        <f>'HRQOL scores'!G$11</f>
        <v>0.82934219843800261</v>
      </c>
      <c r="I52" s="38">
        <f t="shared" si="4"/>
        <v>93549</v>
      </c>
      <c r="J52" s="38">
        <f t="shared" si="5"/>
        <v>77584.133321676709</v>
      </c>
      <c r="K52" s="41">
        <f>SUM(J52:J$119)/C52</f>
        <v>24.613345495076956</v>
      </c>
    </row>
    <row r="53" spans="1:11" x14ac:dyDescent="0.2">
      <c r="A53" s="61">
        <v>48</v>
      </c>
      <c r="C53" s="86">
        <v>93352</v>
      </c>
      <c r="D53" s="28">
        <f t="shared" si="0"/>
        <v>421</v>
      </c>
      <c r="E53" s="32">
        <f>SUMPRODUCT(D53:D$119*$A53:$A$119)/C53+0.5-$A53</f>
        <v>29.99842037790367</v>
      </c>
      <c r="F53" s="34">
        <f t="shared" si="1"/>
        <v>4.5098123232496356E-3</v>
      </c>
      <c r="G53" s="33"/>
      <c r="H53" s="41">
        <f>'HRQOL scores'!G$11</f>
        <v>0.82934219843800261</v>
      </c>
      <c r="I53" s="38">
        <f t="shared" si="4"/>
        <v>93141.5</v>
      </c>
      <c r="J53" s="38">
        <f t="shared" si="5"/>
        <v>77246.176375813215</v>
      </c>
      <c r="K53" s="41">
        <f>SUM(J53:J$119)/C53</f>
        <v>23.886135845614525</v>
      </c>
    </row>
    <row r="54" spans="1:11" x14ac:dyDescent="0.2">
      <c r="A54" s="61">
        <v>49</v>
      </c>
      <c r="C54" s="86">
        <v>92931</v>
      </c>
      <c r="D54" s="28">
        <f t="shared" si="0"/>
        <v>449</v>
      </c>
      <c r="E54" s="32">
        <f>SUMPRODUCT(D54:D$119*$A54:$A$119)/C54+0.5-$A54</f>
        <v>29.132055386448698</v>
      </c>
      <c r="F54" s="34">
        <f t="shared" si="1"/>
        <v>4.8315416814625903E-3</v>
      </c>
      <c r="G54" s="33"/>
      <c r="H54" s="41">
        <f>'HRQOL scores'!G$11</f>
        <v>0.82934219843800261</v>
      </c>
      <c r="I54" s="38">
        <f t="shared" si="4"/>
        <v>92706.5</v>
      </c>
      <c r="J54" s="38">
        <f t="shared" si="5"/>
        <v>76885.412519492689</v>
      </c>
      <c r="K54" s="41">
        <f>SUM(J54:J$119)/C54</f>
        <v>23.163125082953954</v>
      </c>
    </row>
    <row r="55" spans="1:11" x14ac:dyDescent="0.2">
      <c r="A55" s="61">
        <v>50</v>
      </c>
      <c r="C55" s="86">
        <v>92482</v>
      </c>
      <c r="D55" s="28">
        <f t="shared" si="0"/>
        <v>479</v>
      </c>
      <c r="E55" s="32">
        <f>SUMPRODUCT(D55:D$119*$A55:$A$119)/C55+0.5-$A55</f>
        <v>28.271063981294347</v>
      </c>
      <c r="F55" s="34">
        <f t="shared" si="1"/>
        <v>5.1793862589476873E-3</v>
      </c>
      <c r="G55" s="33"/>
      <c r="H55" s="41">
        <f>'HRQOL scores'!G$11</f>
        <v>0.82934219843800261</v>
      </c>
      <c r="I55" s="38">
        <f t="shared" si="4"/>
        <v>92242.5</v>
      </c>
      <c r="J55" s="38">
        <f t="shared" si="5"/>
        <v>76500.597739417455</v>
      </c>
      <c r="K55" s="41">
        <f>SUM(J55:J$119)/C55</f>
        <v>22.444226601549502</v>
      </c>
    </row>
    <row r="56" spans="1:11" x14ac:dyDescent="0.2">
      <c r="A56" s="61">
        <v>51</v>
      </c>
      <c r="C56" s="86">
        <v>92003</v>
      </c>
      <c r="D56" s="28">
        <f t="shared" si="0"/>
        <v>510</v>
      </c>
      <c r="E56" s="32">
        <f>SUMPRODUCT(D56:D$119*$A56:$A$119)/C56+0.5-$A56</f>
        <v>27.415649914873029</v>
      </c>
      <c r="F56" s="34">
        <f t="shared" si="1"/>
        <v>5.5432975011684401E-3</v>
      </c>
      <c r="G56" s="33"/>
      <c r="H56" s="41">
        <f>'HRQOL scores'!G$11</f>
        <v>0.82934219843800261</v>
      </c>
      <c r="I56" s="38">
        <f t="shared" si="4"/>
        <v>91748</v>
      </c>
      <c r="J56" s="38">
        <f t="shared" si="5"/>
        <v>76090.488022289865</v>
      </c>
      <c r="K56" s="41">
        <f>SUM(J56:J$119)/C56</f>
        <v>21.729578022728429</v>
      </c>
    </row>
    <row r="57" spans="1:11" x14ac:dyDescent="0.2">
      <c r="A57" s="61">
        <v>52</v>
      </c>
      <c r="C57" s="86">
        <v>91493</v>
      </c>
      <c r="D57" s="28">
        <f t="shared" si="0"/>
        <v>546</v>
      </c>
      <c r="E57" s="32">
        <f>SUMPRODUCT(D57:D$119*$A57:$A$119)/C57+0.5-$A57</f>
        <v>26.565683048080871</v>
      </c>
      <c r="F57" s="34">
        <f t="shared" si="1"/>
        <v>5.9676696577880273E-3</v>
      </c>
      <c r="G57" s="33"/>
      <c r="H57" s="41">
        <f>'HRQOL scores'!G$11</f>
        <v>0.82934219843800261</v>
      </c>
      <c r="I57" s="38">
        <f t="shared" si="4"/>
        <v>91220</v>
      </c>
      <c r="J57" s="38">
        <f t="shared" si="5"/>
        <v>75652.595341514592</v>
      </c>
      <c r="K57" s="41">
        <f>SUM(J57:J$119)/C57</f>
        <v>21.019049313092736</v>
      </c>
    </row>
    <row r="58" spans="1:11" x14ac:dyDescent="0.2">
      <c r="A58" s="61">
        <v>53</v>
      </c>
      <c r="C58" s="86">
        <v>90947</v>
      </c>
      <c r="D58" s="28">
        <f t="shared" si="0"/>
        <v>587</v>
      </c>
      <c r="E58" s="32">
        <f>SUMPRODUCT(D58:D$119*$A58:$A$119)/C58+0.5-$A58</f>
        <v>25.722168286123392</v>
      </c>
      <c r="F58" s="34">
        <f t="shared" si="1"/>
        <v>6.45430855333326E-3</v>
      </c>
      <c r="G58" s="33"/>
      <c r="H58" s="41">
        <f>'HRQOL scores'!G$11</f>
        <v>0.82934219843800261</v>
      </c>
      <c r="I58" s="38">
        <f t="shared" si="4"/>
        <v>90653.5</v>
      </c>
      <c r="J58" s="38">
        <f t="shared" si="5"/>
        <v>75182.772986099473</v>
      </c>
      <c r="K58" s="41">
        <f>SUM(J58:J$119)/C58</f>
        <v>20.313405428010594</v>
      </c>
    </row>
    <row r="59" spans="1:11" x14ac:dyDescent="0.2">
      <c r="A59" s="61">
        <v>54</v>
      </c>
      <c r="C59" s="86">
        <v>90360</v>
      </c>
      <c r="D59" s="28">
        <f t="shared" si="0"/>
        <v>631</v>
      </c>
      <c r="E59" s="32">
        <f>SUMPRODUCT(D59:D$119*$A59:$A$119)/C59+0.5-$A59</f>
        <v>24.886017475852853</v>
      </c>
      <c r="F59" s="34">
        <f t="shared" si="1"/>
        <v>6.983178397521027E-3</v>
      </c>
      <c r="G59" s="33"/>
      <c r="H59" s="41">
        <f>'HRQOL scores'!G$11</f>
        <v>0.82934219843800261</v>
      </c>
      <c r="I59" s="38">
        <f t="shared" si="4"/>
        <v>90044.5</v>
      </c>
      <c r="J59" s="38">
        <f t="shared" si="5"/>
        <v>74677.703587250726</v>
      </c>
      <c r="K59" s="41">
        <f>SUM(J59:J$119)/C59</f>
        <v>19.613330129207391</v>
      </c>
    </row>
    <row r="60" spans="1:11" x14ac:dyDescent="0.2">
      <c r="A60" s="61">
        <v>55</v>
      </c>
      <c r="C60" s="86">
        <v>89729</v>
      </c>
      <c r="D60" s="28">
        <f t="shared" si="0"/>
        <v>681</v>
      </c>
      <c r="E60" s="32">
        <f>SUMPRODUCT(D60:D$119*$A60:$A$119)/C60+0.5-$A60</f>
        <v>24.05750692772753</v>
      </c>
      <c r="F60" s="34">
        <f t="shared" si="1"/>
        <v>7.5895195533216683E-3</v>
      </c>
      <c r="G60" s="33"/>
      <c r="H60" s="41">
        <f>'HRQOL scores'!G$12</f>
        <v>0.81978752487717033</v>
      </c>
      <c r="I60" s="38">
        <f t="shared" si="4"/>
        <v>89388.5</v>
      </c>
      <c r="J60" s="38">
        <f t="shared" si="5"/>
        <v>73279.577167482945</v>
      </c>
      <c r="K60" s="41">
        <f>SUM(J60:J$119)/C60</f>
        <v>18.918998393918677</v>
      </c>
    </row>
    <row r="61" spans="1:11" x14ac:dyDescent="0.2">
      <c r="A61" s="61">
        <v>56</v>
      </c>
      <c r="C61" s="86">
        <v>89048</v>
      </c>
      <c r="D61" s="28">
        <f t="shared" si="0"/>
        <v>736</v>
      </c>
      <c r="E61" s="32">
        <f>SUMPRODUCT(D61:D$119*$A61:$A$119)/C61+0.5-$A61</f>
        <v>23.237664395809716</v>
      </c>
      <c r="F61" s="34">
        <f t="shared" si="1"/>
        <v>8.2652052825442461E-3</v>
      </c>
      <c r="G61" s="33"/>
      <c r="H61" s="41">
        <f>'HRQOL scores'!G$12</f>
        <v>0.81978752487717033</v>
      </c>
      <c r="I61" s="38">
        <f t="shared" si="4"/>
        <v>88680</v>
      </c>
      <c r="J61" s="38">
        <f t="shared" si="5"/>
        <v>72698.75770610747</v>
      </c>
      <c r="K61" s="41">
        <f>SUM(J61:J$119)/C61</f>
        <v>18.240760373286836</v>
      </c>
    </row>
    <row r="62" spans="1:11" x14ac:dyDescent="0.2">
      <c r="A62" s="61">
        <v>57</v>
      </c>
      <c r="C62" s="86">
        <v>88312</v>
      </c>
      <c r="D62" s="28">
        <f t="shared" si="0"/>
        <v>795</v>
      </c>
      <c r="E62" s="32">
        <f>SUMPRODUCT(D62:D$119*$A62:$A$119)/C62+0.5-$A62</f>
        <v>22.427162097088313</v>
      </c>
      <c r="F62" s="34">
        <f t="shared" si="1"/>
        <v>9.0021741099737297E-3</v>
      </c>
      <c r="G62" s="33"/>
      <c r="H62" s="41">
        <f>'HRQOL scores'!G$12</f>
        <v>0.81978752487717033</v>
      </c>
      <c r="I62" s="38">
        <f t="shared" si="4"/>
        <v>87914.5</v>
      </c>
      <c r="J62" s="38">
        <f t="shared" si="5"/>
        <v>72071.210355813993</v>
      </c>
      <c r="K62" s="41">
        <f>SUM(J62:J$119)/C62</f>
        <v>17.569576864008727</v>
      </c>
    </row>
    <row r="63" spans="1:11" x14ac:dyDescent="0.2">
      <c r="A63" s="61">
        <v>58</v>
      </c>
      <c r="C63" s="86">
        <v>87517</v>
      </c>
      <c r="D63" s="28">
        <f t="shared" si="0"/>
        <v>857</v>
      </c>
      <c r="E63" s="32">
        <f>SUMPRODUCT(D63:D$119*$A63:$A$119)/C63+0.5-$A63</f>
        <v>21.626347328154111</v>
      </c>
      <c r="F63" s="34">
        <f t="shared" si="1"/>
        <v>9.7923831941222842E-3</v>
      </c>
      <c r="G63" s="33"/>
      <c r="H63" s="41">
        <f>'HRQOL scores'!G$12</f>
        <v>0.81978752487717033</v>
      </c>
      <c r="I63" s="38">
        <f t="shared" si="4"/>
        <v>87088.5</v>
      </c>
      <c r="J63" s="38">
        <f t="shared" si="5"/>
        <v>71394.065860265444</v>
      </c>
      <c r="K63" s="41">
        <f>SUM(J63:J$119)/C63</f>
        <v>16.905667032216879</v>
      </c>
    </row>
    <row r="64" spans="1:11" x14ac:dyDescent="0.2">
      <c r="A64" s="61">
        <v>59</v>
      </c>
      <c r="C64" s="86">
        <v>86660</v>
      </c>
      <c r="D64" s="28">
        <f t="shared" si="0"/>
        <v>922</v>
      </c>
      <c r="E64" s="32">
        <f>SUMPRODUCT(D64:D$119*$A64:$A$119)/C64+0.5-$A64</f>
        <v>20.835270472167821</v>
      </c>
      <c r="F64" s="34">
        <f t="shared" si="1"/>
        <v>1.0639279944611123E-2</v>
      </c>
      <c r="G64" s="33"/>
      <c r="H64" s="41">
        <f>'HRQOL scores'!G$12</f>
        <v>0.81978752487717033</v>
      </c>
      <c r="I64" s="38">
        <f t="shared" si="4"/>
        <v>86199</v>
      </c>
      <c r="J64" s="38">
        <f t="shared" si="5"/>
        <v>70664.864856887201</v>
      </c>
      <c r="K64" s="41">
        <f>SUM(J64:J$119)/C64</f>
        <v>16.249009875354943</v>
      </c>
    </row>
    <row r="65" spans="1:11" x14ac:dyDescent="0.2">
      <c r="A65" s="61">
        <v>60</v>
      </c>
      <c r="C65" s="86">
        <v>85738</v>
      </c>
      <c r="D65" s="28">
        <f t="shared" si="0"/>
        <v>998</v>
      </c>
      <c r="E65" s="32">
        <f>SUMPRODUCT(D65:D$119*$A65:$A$119)/C65+0.5-$A65</f>
        <v>20.053949696961254</v>
      </c>
      <c r="F65" s="34">
        <f t="shared" si="1"/>
        <v>1.1640112902097087E-2</v>
      </c>
      <c r="G65" s="33"/>
      <c r="H65" s="41">
        <f>'HRQOL scores'!G$12</f>
        <v>0.81978752487717033</v>
      </c>
      <c r="I65" s="38">
        <f t="shared" si="4"/>
        <v>85239</v>
      </c>
      <c r="J65" s="38">
        <f t="shared" si="5"/>
        <v>69877.868833005123</v>
      </c>
      <c r="K65" s="41">
        <f>SUM(J65:J$119)/C65</f>
        <v>15.599551318451237</v>
      </c>
    </row>
    <row r="66" spans="1:11" x14ac:dyDescent="0.2">
      <c r="A66" s="61">
        <v>61</v>
      </c>
      <c r="C66" s="86">
        <v>84740</v>
      </c>
      <c r="D66" s="28">
        <f t="shared" si="0"/>
        <v>1082</v>
      </c>
      <c r="E66" s="32">
        <f>SUMPRODUCT(D66:D$119*$A66:$A$119)/C66+0.5-$A66</f>
        <v>19.28424048994647</v>
      </c>
      <c r="F66" s="34">
        <f t="shared" si="1"/>
        <v>1.2768468255841397E-2</v>
      </c>
      <c r="G66" s="33"/>
      <c r="H66" s="41">
        <f>'HRQOL scores'!G$12</f>
        <v>0.81978752487717033</v>
      </c>
      <c r="I66" s="38">
        <f t="shared" si="4"/>
        <v>84199</v>
      </c>
      <c r="J66" s="38">
        <f t="shared" si="5"/>
        <v>69025.289807132867</v>
      </c>
      <c r="K66" s="41">
        <f>SUM(J66:J$119)/C66</f>
        <v>14.958655441448744</v>
      </c>
    </row>
    <row r="67" spans="1:11" x14ac:dyDescent="0.2">
      <c r="A67" s="61">
        <v>62</v>
      </c>
      <c r="C67" s="86">
        <v>83658</v>
      </c>
      <c r="D67" s="28">
        <f t="shared" si="0"/>
        <v>1171</v>
      </c>
      <c r="E67" s="32">
        <f>SUMPRODUCT(D67:D$119*$A67:$A$119)/C67+0.5-$A67</f>
        <v>18.527188542853807</v>
      </c>
      <c r="F67" s="34">
        <f t="shared" si="1"/>
        <v>1.3997465872958952E-2</v>
      </c>
      <c r="G67" s="33"/>
      <c r="H67" s="41">
        <f>'HRQOL scores'!G$12</f>
        <v>0.81978752487717033</v>
      </c>
      <c r="I67" s="38">
        <f t="shared" si="4"/>
        <v>83072.5</v>
      </c>
      <c r="J67" s="38">
        <f t="shared" si="5"/>
        <v>68101.799160358729</v>
      </c>
      <c r="K67" s="41">
        <f>SUM(J67:J$119)/C67</f>
        <v>14.327035935609672</v>
      </c>
    </row>
    <row r="68" spans="1:11" x14ac:dyDescent="0.2">
      <c r="A68" s="61">
        <v>63</v>
      </c>
      <c r="C68" s="86">
        <v>82487</v>
      </c>
      <c r="D68" s="28">
        <f t="shared" si="0"/>
        <v>1260</v>
      </c>
      <c r="E68" s="32">
        <f>SUMPRODUCT(D68:D$119*$A68:$A$119)/C68+0.5-$A68</f>
        <v>17.783105690812661</v>
      </c>
      <c r="F68" s="34">
        <f t="shared" si="1"/>
        <v>1.5275134263580927E-2</v>
      </c>
      <c r="G68" s="33"/>
      <c r="H68" s="41">
        <f>'HRQOL scores'!G$12</f>
        <v>0.81978752487717033</v>
      </c>
      <c r="I68" s="38">
        <f t="shared" si="4"/>
        <v>81857</v>
      </c>
      <c r="J68" s="38">
        <f t="shared" si="5"/>
        <v>67105.347423870538</v>
      </c>
      <c r="K68" s="41">
        <f>SUM(J68:J$119)/C68</f>
        <v>13.704818615550032</v>
      </c>
    </row>
    <row r="69" spans="1:11" x14ac:dyDescent="0.2">
      <c r="A69" s="61">
        <v>64</v>
      </c>
      <c r="C69" s="86">
        <v>81227</v>
      </c>
      <c r="D69" s="28">
        <f t="shared" ref="D69:D119" si="6">C69-C70</f>
        <v>1350</v>
      </c>
      <c r="E69" s="32">
        <f>SUMPRODUCT(D69:D$119*$A69:$A$119)/C69+0.5-$A69</f>
        <v>17.051202668054515</v>
      </c>
      <c r="F69" s="34">
        <f t="shared" ref="F69:F115" si="7">D69/C69</f>
        <v>1.6620089379147329E-2</v>
      </c>
      <c r="G69" s="33"/>
      <c r="H69" s="41">
        <f>'HRQOL scores'!G$12</f>
        <v>0.81978752487717033</v>
      </c>
      <c r="I69" s="38">
        <f t="shared" ref="I69:I100" si="8">(D69*0.5+C70)</f>
        <v>80552</v>
      </c>
      <c r="J69" s="38">
        <f t="shared" ref="J69:J100" si="9">I69*H69</f>
        <v>66035.52470390583</v>
      </c>
      <c r="K69" s="41">
        <f>SUM(J69:J$119)/C69</f>
        <v>13.091263074064097</v>
      </c>
    </row>
    <row r="70" spans="1:11" x14ac:dyDescent="0.2">
      <c r="A70" s="61">
        <v>65</v>
      </c>
      <c r="C70" s="86">
        <v>79877</v>
      </c>
      <c r="D70" s="28">
        <f t="shared" si="6"/>
        <v>1442</v>
      </c>
      <c r="E70" s="32">
        <f>SUMPRODUCT(D70:D$119*$A70:$A$119)/C70+0.5-$A70</f>
        <v>16.330934300462758</v>
      </c>
      <c r="F70" s="34">
        <f t="shared" si="7"/>
        <v>1.8052756112523004E-2</v>
      </c>
      <c r="G70" s="33"/>
      <c r="H70" s="41">
        <f>'HRQOL scores'!G$13</f>
        <v>0.80441657201232009</v>
      </c>
      <c r="I70" s="38">
        <f t="shared" si="8"/>
        <v>79156</v>
      </c>
      <c r="J70" s="38">
        <f t="shared" si="9"/>
        <v>63674.398174207206</v>
      </c>
      <c r="K70" s="41">
        <f>SUM(J70:J$119)/C70</f>
        <v>12.485803185060764</v>
      </c>
    </row>
    <row r="71" spans="1:11" x14ac:dyDescent="0.2">
      <c r="A71" s="61">
        <v>66</v>
      </c>
      <c r="C71" s="86">
        <v>78435</v>
      </c>
      <c r="D71" s="28">
        <f t="shared" si="6"/>
        <v>1540</v>
      </c>
      <c r="E71" s="32">
        <f>SUMPRODUCT(D71:D$119*$A71:$A$119)/C71+0.5-$A71</f>
        <v>15.621980482158008</v>
      </c>
      <c r="F71" s="34">
        <f t="shared" si="7"/>
        <v>1.963409192324855E-2</v>
      </c>
      <c r="G71" s="33"/>
      <c r="H71" s="41">
        <f>'HRQOL scores'!G$13</f>
        <v>0.80441657201232009</v>
      </c>
      <c r="I71" s="38">
        <f t="shared" si="8"/>
        <v>77665</v>
      </c>
      <c r="J71" s="38">
        <f t="shared" si="9"/>
        <v>62475.01306533684</v>
      </c>
      <c r="K71" s="41">
        <f>SUM(J71:J$119)/C71</f>
        <v>11.903539272504512</v>
      </c>
    </row>
    <row r="72" spans="1:11" x14ac:dyDescent="0.2">
      <c r="A72" s="61">
        <v>67</v>
      </c>
      <c r="C72" s="86">
        <v>76895</v>
      </c>
      <c r="D72" s="28">
        <f t="shared" si="6"/>
        <v>1651</v>
      </c>
      <c r="E72" s="32">
        <f>SUMPRODUCT(D72:D$119*$A72:$A$119)/C72+0.5-$A72</f>
        <v>14.924833072606333</v>
      </c>
      <c r="F72" s="34">
        <f t="shared" si="7"/>
        <v>2.147083685545224E-2</v>
      </c>
      <c r="G72" s="33"/>
      <c r="H72" s="41">
        <f>'HRQOL scores'!G$13</f>
        <v>0.80441657201232009</v>
      </c>
      <c r="I72" s="38">
        <f t="shared" si="8"/>
        <v>76069.5</v>
      </c>
      <c r="J72" s="38">
        <f t="shared" si="9"/>
        <v>61191.566424691184</v>
      </c>
      <c r="K72" s="41">
        <f>SUM(J72:J$119)/C72</f>
        <v>11.329463421204949</v>
      </c>
    </row>
    <row r="73" spans="1:11" x14ac:dyDescent="0.2">
      <c r="A73" s="61">
        <v>68</v>
      </c>
      <c r="C73" s="86">
        <v>75244</v>
      </c>
      <c r="D73" s="28">
        <f t="shared" si="6"/>
        <v>1776</v>
      </c>
      <c r="E73" s="32">
        <f>SUMPRODUCT(D73:D$119*$A73:$A$119)/C73+0.5-$A73</f>
        <v>14.241342022195312</v>
      </c>
      <c r="F73" s="34">
        <f t="shared" si="7"/>
        <v>2.3603210887246824E-2</v>
      </c>
      <c r="G73" s="33"/>
      <c r="H73" s="41">
        <f>'HRQOL scores'!G$13</f>
        <v>0.80441657201232009</v>
      </c>
      <c r="I73" s="38">
        <f t="shared" si="8"/>
        <v>74356</v>
      </c>
      <c r="J73" s="38">
        <f t="shared" si="9"/>
        <v>59813.198628548074</v>
      </c>
      <c r="K73" s="41">
        <f>SUM(J73:J$119)/C73</f>
        <v>10.764812122546163</v>
      </c>
    </row>
    <row r="74" spans="1:11" x14ac:dyDescent="0.2">
      <c r="A74" s="61">
        <v>69</v>
      </c>
      <c r="C74" s="86">
        <v>73468</v>
      </c>
      <c r="D74" s="28">
        <f t="shared" si="6"/>
        <v>1907</v>
      </c>
      <c r="E74" s="32">
        <f>SUMPRODUCT(D74:D$119*$A74:$A$119)/C74+0.5-$A74</f>
        <v>13.573522337862244</v>
      </c>
      <c r="F74" s="34">
        <f t="shared" si="7"/>
        <v>2.5956879185495725E-2</v>
      </c>
      <c r="G74" s="33"/>
      <c r="H74" s="41">
        <f>'HRQOL scores'!G$13</f>
        <v>0.80441657201232009</v>
      </c>
      <c r="I74" s="38">
        <f t="shared" si="8"/>
        <v>72514.5</v>
      </c>
      <c r="J74" s="38">
        <f t="shared" si="9"/>
        <v>58331.865511187381</v>
      </c>
      <c r="K74" s="41">
        <f>SUM(J74:J$119)/C74</f>
        <v>10.210898959006853</v>
      </c>
    </row>
    <row r="75" spans="1:11" x14ac:dyDescent="0.2">
      <c r="A75" s="61">
        <v>70</v>
      </c>
      <c r="C75" s="86">
        <v>71561</v>
      </c>
      <c r="D75" s="28">
        <f t="shared" si="6"/>
        <v>2037</v>
      </c>
      <c r="E75" s="32">
        <f>SUMPRODUCT(D75:D$119*$A75:$A$119)/C75+0.5-$A75</f>
        <v>12.92191332035695</v>
      </c>
      <c r="F75" s="34">
        <f t="shared" si="7"/>
        <v>2.8465225471974959E-2</v>
      </c>
      <c r="G75" s="33"/>
      <c r="H75" s="41">
        <f>'HRQOL scores'!G$13</f>
        <v>0.80441657201232009</v>
      </c>
      <c r="I75" s="38">
        <f t="shared" si="8"/>
        <v>70542.5</v>
      </c>
      <c r="J75" s="38">
        <f t="shared" si="9"/>
        <v>56745.55603117909</v>
      </c>
      <c r="K75" s="41">
        <f>SUM(J75:J$119)/C75</f>
        <v>9.6678701975814754</v>
      </c>
    </row>
    <row r="76" spans="1:11" x14ac:dyDescent="0.2">
      <c r="A76" s="61">
        <v>71</v>
      </c>
      <c r="C76" s="86">
        <v>69524</v>
      </c>
      <c r="D76" s="28">
        <f t="shared" si="6"/>
        <v>2169</v>
      </c>
      <c r="E76" s="32">
        <f>SUMPRODUCT(D76:D$119*$A76:$A$119)/C76+0.5-$A76</f>
        <v>12.285865875353309</v>
      </c>
      <c r="F76" s="34">
        <f t="shared" si="7"/>
        <v>3.1197859731891146E-2</v>
      </c>
      <c r="G76" s="33"/>
      <c r="H76" s="41">
        <f>'HRQOL scores'!G$13</f>
        <v>0.80441657201232009</v>
      </c>
      <c r="I76" s="38">
        <f t="shared" si="8"/>
        <v>68439.5</v>
      </c>
      <c r="J76" s="38">
        <f t="shared" si="9"/>
        <v>55053.867980237177</v>
      </c>
      <c r="K76" s="41">
        <f>SUM(J76:J$119)/C76</f>
        <v>9.1349304294624698</v>
      </c>
    </row>
    <row r="77" spans="1:11" x14ac:dyDescent="0.2">
      <c r="A77" s="61">
        <v>72</v>
      </c>
      <c r="C77" s="86">
        <v>67355</v>
      </c>
      <c r="D77" s="28">
        <f t="shared" si="6"/>
        <v>2311</v>
      </c>
      <c r="E77" s="32">
        <f>SUMPRODUCT(D77:D$119*$A77:$A$119)/C77+0.5-$A77</f>
        <v>11.665400328380429</v>
      </c>
      <c r="F77" s="34">
        <f t="shared" si="7"/>
        <v>3.4310741593051738E-2</v>
      </c>
      <c r="G77" s="33"/>
      <c r="H77" s="41">
        <f>'HRQOL scores'!G$13</f>
        <v>0.80441657201232009</v>
      </c>
      <c r="I77" s="38">
        <f t="shared" si="8"/>
        <v>66199.5</v>
      </c>
      <c r="J77" s="38">
        <f t="shared" si="9"/>
        <v>53251.974858929585</v>
      </c>
      <c r="K77" s="41">
        <f>SUM(J77:J$119)/C77</f>
        <v>8.6117294216867606</v>
      </c>
    </row>
    <row r="78" spans="1:11" x14ac:dyDescent="0.2">
      <c r="A78" s="61">
        <v>73</v>
      </c>
      <c r="C78" s="86">
        <v>65044</v>
      </c>
      <c r="D78" s="28">
        <f t="shared" si="6"/>
        <v>2464</v>
      </c>
      <c r="E78" s="32">
        <f>SUMPRODUCT(D78:D$119*$A78:$A$119)/C78+0.5-$A78</f>
        <v>11.062104715547378</v>
      </c>
      <c r="F78" s="34">
        <f t="shared" si="7"/>
        <v>3.7882049074472665E-2</v>
      </c>
      <c r="G78" s="33"/>
      <c r="H78" s="41">
        <f>'HRQOL scores'!G$13</f>
        <v>0.80441657201232009</v>
      </c>
      <c r="I78" s="38">
        <f t="shared" si="8"/>
        <v>63812</v>
      </c>
      <c r="J78" s="38">
        <f t="shared" si="9"/>
        <v>51331.430293250167</v>
      </c>
      <c r="K78" s="41">
        <f>SUM(J78:J$119)/C78</f>
        <v>8.0989954544428766</v>
      </c>
    </row>
    <row r="79" spans="1:11" x14ac:dyDescent="0.2">
      <c r="A79" s="61">
        <v>74</v>
      </c>
      <c r="C79" s="86">
        <v>62580</v>
      </c>
      <c r="D79" s="28">
        <f t="shared" si="6"/>
        <v>2619</v>
      </c>
      <c r="E79" s="32">
        <f>SUMPRODUCT(D79:D$119*$A79:$A$119)/C79+0.5-$A79</f>
        <v>10.477972820678545</v>
      </c>
      <c r="F79" s="34">
        <f t="shared" si="7"/>
        <v>4.1850431447746882E-2</v>
      </c>
      <c r="G79" s="33"/>
      <c r="H79" s="41">
        <f>'HRQOL scores'!G$13</f>
        <v>0.80441657201232009</v>
      </c>
      <c r="I79" s="38">
        <f t="shared" si="8"/>
        <v>61270.5</v>
      </c>
      <c r="J79" s="38">
        <f t="shared" si="9"/>
        <v>49287.005575480856</v>
      </c>
      <c r="K79" s="41">
        <f>SUM(J79:J$119)/C79</f>
        <v>7.5976291154607294</v>
      </c>
    </row>
    <row r="80" spans="1:11" x14ac:dyDescent="0.2">
      <c r="A80" s="61">
        <v>75</v>
      </c>
      <c r="C80" s="86">
        <v>59961</v>
      </c>
      <c r="D80" s="28">
        <f t="shared" si="6"/>
        <v>2775</v>
      </c>
      <c r="E80" s="32">
        <f>SUMPRODUCT(D80:D$119*$A80:$A$119)/C80+0.5-$A80</f>
        <v>9.913794618469737</v>
      </c>
      <c r="F80" s="34">
        <f t="shared" si="7"/>
        <v>4.628008205333467E-2</v>
      </c>
      <c r="G80" s="33"/>
      <c r="H80" s="41">
        <f>'HRQOL scores'!G$14</f>
        <v>0.74839882776870004</v>
      </c>
      <c r="I80" s="38">
        <f t="shared" si="8"/>
        <v>58573.5</v>
      </c>
      <c r="J80" s="38">
        <f t="shared" si="9"/>
        <v>43836.338738309954</v>
      </c>
      <c r="K80" s="41">
        <f>SUM(J80:J$119)/C80</f>
        <v>7.1074969475167462</v>
      </c>
    </row>
    <row r="81" spans="1:11" x14ac:dyDescent="0.2">
      <c r="A81" s="61">
        <v>76</v>
      </c>
      <c r="C81" s="86">
        <v>57186</v>
      </c>
      <c r="D81" s="28">
        <f t="shared" si="6"/>
        <v>2914</v>
      </c>
      <c r="E81" s="32">
        <f>SUMPRODUCT(D81:D$119*$A81:$A$119)/C81+0.5-$A81</f>
        <v>9.3706071261858455</v>
      </c>
      <c r="F81" s="34">
        <f t="shared" si="7"/>
        <v>5.095652782149477E-2</v>
      </c>
      <c r="G81" s="33"/>
      <c r="H81" s="41">
        <f>'HRQOL scores'!G$14</f>
        <v>0.74839882776870004</v>
      </c>
      <c r="I81" s="38">
        <f t="shared" si="8"/>
        <v>55729</v>
      </c>
      <c r="J81" s="38">
        <f t="shared" si="9"/>
        <v>41707.518272721885</v>
      </c>
      <c r="K81" s="41">
        <f>SUM(J81:J$119)/C81</f>
        <v>6.6858371932245939</v>
      </c>
    </row>
    <row r="82" spans="1:11" x14ac:dyDescent="0.2">
      <c r="A82" s="61">
        <v>77</v>
      </c>
      <c r="C82" s="86">
        <v>54272</v>
      </c>
      <c r="D82" s="28">
        <f t="shared" si="6"/>
        <v>3046</v>
      </c>
      <c r="E82" s="32">
        <f>SUMPRODUCT(D82:D$119*$A82:$A$119)/C82+0.5-$A82</f>
        <v>8.8468923039147995</v>
      </c>
      <c r="F82" s="34">
        <f t="shared" si="7"/>
        <v>5.6124705188679243E-2</v>
      </c>
      <c r="G82" s="33"/>
      <c r="H82" s="41">
        <f>'HRQOL scores'!G$14</f>
        <v>0.74839882776870004</v>
      </c>
      <c r="I82" s="38">
        <f t="shared" si="8"/>
        <v>52749</v>
      </c>
      <c r="J82" s="38">
        <f t="shared" si="9"/>
        <v>39477.28976597116</v>
      </c>
      <c r="K82" s="41">
        <f>SUM(J82:J$119)/C82</f>
        <v>6.2763260513528119</v>
      </c>
    </row>
    <row r="83" spans="1:11" x14ac:dyDescent="0.2">
      <c r="A83" s="61">
        <v>78</v>
      </c>
      <c r="C83" s="86">
        <v>51226</v>
      </c>
      <c r="D83" s="28">
        <f t="shared" si="6"/>
        <v>3164</v>
      </c>
      <c r="E83" s="32">
        <f>SUMPRODUCT(D83:D$119*$A83:$A$119)/C83+0.5-$A83</f>
        <v>8.3432151469578599</v>
      </c>
      <c r="F83" s="34">
        <f t="shared" si="7"/>
        <v>6.1765509702104399E-2</v>
      </c>
      <c r="G83" s="33"/>
      <c r="H83" s="41">
        <f>'HRQOL scores'!G$14</f>
        <v>0.74839882776870004</v>
      </c>
      <c r="I83" s="38">
        <f t="shared" si="8"/>
        <v>49644</v>
      </c>
      <c r="J83" s="38">
        <f t="shared" si="9"/>
        <v>37153.511405749341</v>
      </c>
      <c r="K83" s="41">
        <f>SUM(J83:J$119)/C83</f>
        <v>5.8788794302316907</v>
      </c>
    </row>
    <row r="84" spans="1:11" x14ac:dyDescent="0.2">
      <c r="A84" s="61">
        <v>79</v>
      </c>
      <c r="C84" s="86">
        <v>48062</v>
      </c>
      <c r="D84" s="28">
        <f t="shared" si="6"/>
        <v>3265</v>
      </c>
      <c r="E84" s="32">
        <f>SUMPRODUCT(D84:D$119*$A84:$A$119)/C84+0.5-$A84</f>
        <v>7.8595468169877591</v>
      </c>
      <c r="F84" s="34">
        <f t="shared" si="7"/>
        <v>6.7933086430027878E-2</v>
      </c>
      <c r="G84" s="33"/>
      <c r="H84" s="41">
        <f>'HRQOL scores'!G$14</f>
        <v>0.74839882776870004</v>
      </c>
      <c r="I84" s="38">
        <f t="shared" si="8"/>
        <v>46429.5</v>
      </c>
      <c r="J84" s="38">
        <f t="shared" si="9"/>
        <v>34747.783373886858</v>
      </c>
      <c r="K84" s="41">
        <f>SUM(J84:J$119)/C84</f>
        <v>5.4928626833527376</v>
      </c>
    </row>
    <row r="85" spans="1:11" x14ac:dyDescent="0.2">
      <c r="A85" s="61">
        <v>80</v>
      </c>
      <c r="C85" s="86">
        <v>44797</v>
      </c>
      <c r="D85" s="28">
        <f t="shared" si="6"/>
        <v>3344</v>
      </c>
      <c r="E85" s="32">
        <f>SUMPRODUCT(D85:D$119*$A85:$A$119)/C85+0.5-$A85</f>
        <v>7.3959425657536286</v>
      </c>
      <c r="F85" s="34">
        <f t="shared" si="7"/>
        <v>7.4647855883206465E-2</v>
      </c>
      <c r="G85" s="33"/>
      <c r="H85" s="41">
        <f>'HRQOL scores'!G$14</f>
        <v>0.74839882776870004</v>
      </c>
      <c r="I85" s="38">
        <f t="shared" si="8"/>
        <v>43125</v>
      </c>
      <c r="J85" s="38">
        <f t="shared" si="9"/>
        <v>32274.699447525189</v>
      </c>
      <c r="K85" s="41">
        <f>SUM(J85:J$119)/C85</f>
        <v>5.11753427491601</v>
      </c>
    </row>
    <row r="86" spans="1:11" x14ac:dyDescent="0.2">
      <c r="A86" s="61">
        <v>81</v>
      </c>
      <c r="C86" s="86">
        <v>41453</v>
      </c>
      <c r="D86" s="28">
        <f t="shared" si="6"/>
        <v>3399</v>
      </c>
      <c r="E86" s="32">
        <f>SUMPRODUCT(D86:D$119*$A86:$A$119)/C86+0.5-$A86</f>
        <v>6.9522360050675616</v>
      </c>
      <c r="F86" s="34">
        <f t="shared" si="7"/>
        <v>8.1996477938870521E-2</v>
      </c>
      <c r="G86" s="33"/>
      <c r="H86" s="41">
        <f>'HRQOL scores'!G$14</f>
        <v>0.74839882776870004</v>
      </c>
      <c r="I86" s="38">
        <f t="shared" si="8"/>
        <v>39753.5</v>
      </c>
      <c r="J86" s="38">
        <f t="shared" si="9"/>
        <v>29751.472799703017</v>
      </c>
      <c r="K86" s="41">
        <f>SUM(J86:J$119)/C86</f>
        <v>4.7517787244804319</v>
      </c>
    </row>
    <row r="87" spans="1:11" x14ac:dyDescent="0.2">
      <c r="A87" s="61">
        <v>82</v>
      </c>
      <c r="C87" s="86">
        <v>38054</v>
      </c>
      <c r="D87" s="28">
        <f t="shared" si="6"/>
        <v>3425</v>
      </c>
      <c r="E87" s="32">
        <f>SUMPRODUCT(D87:D$119*$A87:$A$119)/C87+0.5-$A87</f>
        <v>6.5285525599954184</v>
      </c>
      <c r="F87" s="34">
        <f t="shared" si="7"/>
        <v>9.0003678982498558E-2</v>
      </c>
      <c r="G87" s="33"/>
      <c r="H87" s="41">
        <f>'HRQOL scores'!G$14</f>
        <v>0.74839882776870004</v>
      </c>
      <c r="I87" s="38">
        <f t="shared" si="8"/>
        <v>36341.5</v>
      </c>
      <c r="J87" s="38">
        <f t="shared" si="9"/>
        <v>27197.935999356214</v>
      </c>
      <c r="K87" s="41">
        <f>SUM(J87:J$119)/C87</f>
        <v>4.3943872041358158</v>
      </c>
    </row>
    <row r="88" spans="1:11" x14ac:dyDescent="0.2">
      <c r="A88" s="61">
        <v>83</v>
      </c>
      <c r="C88" s="86">
        <v>34629</v>
      </c>
      <c r="D88" s="28">
        <f t="shared" si="6"/>
        <v>3417</v>
      </c>
      <c r="E88" s="32">
        <f>SUMPRODUCT(D88:D$119*$A88:$A$119)/C88+0.5-$A88</f>
        <v>6.1248098159942685</v>
      </c>
      <c r="F88" s="34">
        <f t="shared" si="7"/>
        <v>9.8674521354933722E-2</v>
      </c>
      <c r="G88" s="33"/>
      <c r="H88" s="41">
        <f>'HRQOL scores'!G$14</f>
        <v>0.74839882776870004</v>
      </c>
      <c r="I88" s="38">
        <f t="shared" si="8"/>
        <v>32920.5</v>
      </c>
      <c r="J88" s="38">
        <f t="shared" si="9"/>
        <v>24637.663609559491</v>
      </c>
      <c r="K88" s="41">
        <f>SUM(J88:J$119)/C88</f>
        <v>4.0436072270879357</v>
      </c>
    </row>
    <row r="89" spans="1:11" x14ac:dyDescent="0.2">
      <c r="A89" s="61">
        <v>84</v>
      </c>
      <c r="C89" s="86">
        <v>31212</v>
      </c>
      <c r="D89" s="28">
        <f t="shared" si="6"/>
        <v>3374</v>
      </c>
      <c r="E89" s="32">
        <f>SUMPRODUCT(D89:D$119*$A89:$A$119)/C89+0.5-$A89</f>
        <v>5.7405978187256608</v>
      </c>
      <c r="F89" s="34">
        <f t="shared" si="7"/>
        <v>0.10809944892989876</v>
      </c>
      <c r="G89" s="33"/>
      <c r="H89" s="41">
        <f>'HRQOL scores'!G$14</f>
        <v>0.74839882776870004</v>
      </c>
      <c r="I89" s="38">
        <f t="shared" si="8"/>
        <v>29525</v>
      </c>
      <c r="J89" s="38">
        <f t="shared" si="9"/>
        <v>22096.47538987087</v>
      </c>
      <c r="K89" s="41">
        <f>SUM(J89:J$119)/C89</f>
        <v>3.6969246141634176</v>
      </c>
    </row>
    <row r="90" spans="1:11" x14ac:dyDescent="0.2">
      <c r="A90" s="61">
        <v>85</v>
      </c>
      <c r="C90" s="86">
        <v>27838</v>
      </c>
      <c r="D90" s="28">
        <f t="shared" si="6"/>
        <v>3294</v>
      </c>
      <c r="E90" s="32">
        <f>SUMPRODUCT(D90:D$119*$A90:$A$119)/C90+0.5-$A90</f>
        <v>5.3757647502717703</v>
      </c>
      <c r="F90" s="34">
        <f t="shared" si="7"/>
        <v>0.1183274660535958</v>
      </c>
      <c r="G90" s="33"/>
      <c r="H90" s="41">
        <f>'HRQOL scores'!G$15</f>
        <v>0.6233985939322001</v>
      </c>
      <c r="I90" s="38">
        <f t="shared" si="8"/>
        <v>26191</v>
      </c>
      <c r="J90" s="38">
        <f t="shared" si="9"/>
        <v>16327.432573678252</v>
      </c>
      <c r="K90" s="41">
        <f>IF(C90=0,0,SUM(J90:J$119)/C90)</f>
        <v>3.3512441866297045</v>
      </c>
    </row>
    <row r="91" spans="1:11" x14ac:dyDescent="0.2">
      <c r="A91" s="61">
        <v>86</v>
      </c>
      <c r="C91" s="86">
        <v>24544</v>
      </c>
      <c r="D91" s="28">
        <f t="shared" si="6"/>
        <v>3175</v>
      </c>
      <c r="E91" s="32">
        <f>SUMPRODUCT(D91:D$119*$A91:$A$119)/C91+0.5-$A91</f>
        <v>5.030131157026787</v>
      </c>
      <c r="F91" s="34">
        <f t="shared" si="7"/>
        <v>0.12935951760104303</v>
      </c>
      <c r="G91" s="33"/>
      <c r="H91" s="41">
        <f>'HRQOL scores'!G$15</f>
        <v>0.6233985939322001</v>
      </c>
      <c r="I91" s="38">
        <f t="shared" si="8"/>
        <v>22956.5</v>
      </c>
      <c r="J91" s="38">
        <f t="shared" si="9"/>
        <v>14311.049821604551</v>
      </c>
      <c r="K91" s="41">
        <f>IF(C91=0,0,SUM(J91:J$119)/C91)</f>
        <v>3.1357766905850495</v>
      </c>
    </row>
    <row r="92" spans="1:11" x14ac:dyDescent="0.2">
      <c r="A92" s="61">
        <v>87</v>
      </c>
      <c r="C92" s="86">
        <v>21369</v>
      </c>
      <c r="D92" s="28">
        <f t="shared" si="6"/>
        <v>3018</v>
      </c>
      <c r="E92" s="32">
        <f>SUMPRODUCT(D92:D$119*$A92:$A$119)/C92+0.5-$A92</f>
        <v>4.7032167681251167</v>
      </c>
      <c r="F92" s="34">
        <f t="shared" si="7"/>
        <v>0.14123262670223222</v>
      </c>
      <c r="G92" s="33"/>
      <c r="H92" s="41">
        <f>'HRQOL scores'!G$15</f>
        <v>0.6233985939322001</v>
      </c>
      <c r="I92" s="38">
        <f t="shared" si="8"/>
        <v>19860</v>
      </c>
      <c r="J92" s="38">
        <f t="shared" si="9"/>
        <v>12380.696075493493</v>
      </c>
      <c r="K92" s="41">
        <f>IF(C92=0,0,SUM(J92:J$119)/C92)</f>
        <v>2.9319787202075389</v>
      </c>
    </row>
    <row r="93" spans="1:11" x14ac:dyDescent="0.2">
      <c r="A93" s="61">
        <v>88</v>
      </c>
      <c r="C93" s="86">
        <v>18351</v>
      </c>
      <c r="D93" s="28">
        <f t="shared" si="6"/>
        <v>2827</v>
      </c>
      <c r="E93" s="32">
        <f>SUMPRODUCT(D93:D$119*$A93:$A$119)/C93+0.5-$A93</f>
        <v>4.3944765472217</v>
      </c>
      <c r="F93" s="34">
        <f t="shared" si="7"/>
        <v>0.15405155032423301</v>
      </c>
      <c r="G93" s="33"/>
      <c r="H93" s="41">
        <f>'HRQOL scores'!G$15</f>
        <v>0.6233985939322001</v>
      </c>
      <c r="I93" s="38">
        <f t="shared" si="8"/>
        <v>16937.5</v>
      </c>
      <c r="J93" s="38">
        <f t="shared" si="9"/>
        <v>10558.81368472664</v>
      </c>
      <c r="K93" s="41">
        <f>IF(C93=0,0,SUM(J93:J$119)/C93)</f>
        <v>2.7395105006060381</v>
      </c>
    </row>
    <row r="94" spans="1:11" x14ac:dyDescent="0.2">
      <c r="A94" s="61">
        <v>89</v>
      </c>
      <c r="C94" s="86">
        <v>15524</v>
      </c>
      <c r="D94" s="28">
        <f t="shared" si="6"/>
        <v>2604</v>
      </c>
      <c r="E94" s="32">
        <f>SUMPRODUCT(D94:D$119*$A94:$A$119)/C94+0.5-$A94</f>
        <v>4.1036806955723648</v>
      </c>
      <c r="F94" s="34">
        <f t="shared" si="7"/>
        <v>0.16774027312548312</v>
      </c>
      <c r="G94" s="33"/>
      <c r="H94" s="41">
        <f>'HRQOL scores'!G$15</f>
        <v>0.6233985939322001</v>
      </c>
      <c r="I94" s="38">
        <f t="shared" si="8"/>
        <v>14222</v>
      </c>
      <c r="J94" s="38">
        <f t="shared" si="9"/>
        <v>8865.9748029037492</v>
      </c>
      <c r="K94" s="41">
        <f>IF(C94=0,0,SUM(J94:J$119)/C94)</f>
        <v>2.5582287755665272</v>
      </c>
    </row>
    <row r="95" spans="1:11" x14ac:dyDescent="0.2">
      <c r="A95" s="61">
        <v>90</v>
      </c>
      <c r="B95" s="67" t="s">
        <v>41</v>
      </c>
      <c r="C95" s="86">
        <v>12920</v>
      </c>
      <c r="D95" s="28">
        <f t="shared" si="6"/>
        <v>2358</v>
      </c>
      <c r="E95" s="32">
        <f>SUMPRODUCT(D95:D$119*$A95:$A$119)/C95+0.5-$A95</f>
        <v>3.8299952877759722</v>
      </c>
      <c r="F95" s="34">
        <f t="shared" si="7"/>
        <v>0.1825077399380805</v>
      </c>
      <c r="G95" s="33"/>
      <c r="H95" s="41">
        <f>'HRQOL scores'!G$15</f>
        <v>0.6233985939322001</v>
      </c>
      <c r="I95" s="38">
        <f t="shared" si="8"/>
        <v>11741</v>
      </c>
      <c r="J95" s="38">
        <f t="shared" si="9"/>
        <v>7319.3228913579615</v>
      </c>
      <c r="K95" s="41">
        <f>IF(C95=0,0,SUM(J95:J$119)/C95)</f>
        <v>2.3876136771664873</v>
      </c>
    </row>
    <row r="96" spans="1:11" x14ac:dyDescent="0.2">
      <c r="A96" s="61">
        <v>91</v>
      </c>
      <c r="B96" s="67" t="s">
        <v>42</v>
      </c>
      <c r="C96" s="86">
        <v>10562</v>
      </c>
      <c r="D96" s="28">
        <f t="shared" si="6"/>
        <v>2092</v>
      </c>
      <c r="E96" s="32">
        <f>SUMPRODUCT(D96:D$119*$A96:$A$119)/C96+0.5-$A96</f>
        <v>3.5734272976770853</v>
      </c>
      <c r="F96" s="34">
        <f t="shared" si="7"/>
        <v>0.19806854762355613</v>
      </c>
      <c r="G96" s="33"/>
      <c r="H96" s="41">
        <f>'HRQOL scores'!G$15</f>
        <v>0.6233985939322001</v>
      </c>
      <c r="I96" s="38">
        <f t="shared" si="8"/>
        <v>9516</v>
      </c>
      <c r="J96" s="38">
        <f t="shared" si="9"/>
        <v>5932.2610198588163</v>
      </c>
      <c r="K96" s="41">
        <f>IF(C96=0,0,SUM(J96:J$119)/C96)</f>
        <v>2.2276695528908403</v>
      </c>
    </row>
    <row r="97" spans="1:11" x14ac:dyDescent="0.2">
      <c r="A97" s="61">
        <v>92</v>
      </c>
      <c r="B97" s="67" t="s">
        <v>20</v>
      </c>
      <c r="C97" s="86">
        <v>8470</v>
      </c>
      <c r="D97" s="28">
        <f t="shared" si="6"/>
        <v>1820</v>
      </c>
      <c r="E97" s="32">
        <f>SUMPRODUCT(D97:D$119*$A97:$A$119)/C97+0.5-$A97</f>
        <v>3.3325311827704098</v>
      </c>
      <c r="F97" s="34">
        <f t="shared" si="7"/>
        <v>0.21487603305785125</v>
      </c>
      <c r="G97" s="33"/>
      <c r="H97" s="41">
        <f>'HRQOL scores'!G$15</f>
        <v>0.6233985939322001</v>
      </c>
      <c r="I97" s="38">
        <f t="shared" si="8"/>
        <v>7560</v>
      </c>
      <c r="J97" s="38">
        <f t="shared" si="9"/>
        <v>4712.8933701274327</v>
      </c>
      <c r="K97" s="41">
        <f>IF(C97=0,0,SUM(J97:J$119)/C97)</f>
        <v>2.0774952535742899</v>
      </c>
    </row>
    <row r="98" spans="1:11" x14ac:dyDescent="0.2">
      <c r="A98" s="61">
        <v>93</v>
      </c>
      <c r="B98" s="74" t="s">
        <v>43</v>
      </c>
      <c r="C98" s="86">
        <v>6650</v>
      </c>
      <c r="D98" s="28">
        <f t="shared" si="6"/>
        <v>1545</v>
      </c>
      <c r="E98" s="32">
        <f>SUMPRODUCT(D98:D$119*$A98:$A$119)/C98+0.5-$A98</f>
        <v>3.1077502433181081</v>
      </c>
      <c r="F98" s="34">
        <f t="shared" si="7"/>
        <v>0.23233082706766917</v>
      </c>
      <c r="G98" s="33"/>
      <c r="H98" s="41">
        <f>'HRQOL scores'!G$15</f>
        <v>0.6233985939322001</v>
      </c>
      <c r="I98" s="38">
        <f t="shared" si="8"/>
        <v>5877.5</v>
      </c>
      <c r="J98" s="38">
        <f t="shared" si="9"/>
        <v>3664.025235836506</v>
      </c>
      <c r="K98" s="41">
        <f>IF(C98=0,0,SUM(J98:J$119)/C98)</f>
        <v>1.937367131976963</v>
      </c>
    </row>
    <row r="99" spans="1:11" x14ac:dyDescent="0.2">
      <c r="A99" s="61">
        <v>94</v>
      </c>
      <c r="B99" s="74" t="s">
        <v>44</v>
      </c>
      <c r="C99" s="86">
        <v>5105</v>
      </c>
      <c r="D99" s="28">
        <f t="shared" si="6"/>
        <v>1282</v>
      </c>
      <c r="E99" s="32">
        <f>SUMPRODUCT(D99:D$119*$A99:$A$119)/C99+0.5-$A99</f>
        <v>2.8969714237150868</v>
      </c>
      <c r="F99" s="34">
        <f t="shared" si="7"/>
        <v>0.25112634671890305</v>
      </c>
      <c r="G99" s="33"/>
      <c r="H99" s="41">
        <f>'HRQOL scores'!G$15</f>
        <v>0.6233985939322001</v>
      </c>
      <c r="I99" s="38">
        <f t="shared" si="8"/>
        <v>4464</v>
      </c>
      <c r="J99" s="38">
        <f t="shared" si="9"/>
        <v>2782.8513233133413</v>
      </c>
      <c r="K99" s="41">
        <f>IF(C99=0,0,SUM(J99:J$119)/C99)</f>
        <v>1.805967912205739</v>
      </c>
    </row>
    <row r="100" spans="1:11" x14ac:dyDescent="0.2">
      <c r="A100" s="61">
        <v>95</v>
      </c>
      <c r="B100" s="74" t="s">
        <v>2</v>
      </c>
      <c r="C100" s="86">
        <v>3823</v>
      </c>
      <c r="D100" s="28">
        <f t="shared" si="6"/>
        <v>1035</v>
      </c>
      <c r="E100" s="32">
        <f>SUMPRODUCT(D100:D$119*$A100:$A$119)/C100+0.5-$A100</f>
        <v>2.700768798866207</v>
      </c>
      <c r="F100" s="34">
        <f t="shared" si="7"/>
        <v>0.27072979335600311</v>
      </c>
      <c r="G100" s="33"/>
      <c r="H100" s="41">
        <f>'HRQOL scores'!G$15</f>
        <v>0.6233985939322001</v>
      </c>
      <c r="I100" s="38">
        <f t="shared" si="8"/>
        <v>3305.5</v>
      </c>
      <c r="J100" s="38">
        <f t="shared" si="9"/>
        <v>2060.6440522428875</v>
      </c>
      <c r="K100" s="41">
        <f>IF(C100=0,0,SUM(J100:J$119)/C100)</f>
        <v>1.6836554717491381</v>
      </c>
    </row>
    <row r="101" spans="1:11" x14ac:dyDescent="0.2">
      <c r="A101" s="61">
        <v>96</v>
      </c>
      <c r="B101" s="74" t="s">
        <v>55</v>
      </c>
      <c r="C101" s="86">
        <v>2788</v>
      </c>
      <c r="D101" s="28">
        <f t="shared" si="6"/>
        <v>812</v>
      </c>
      <c r="E101" s="32">
        <f>SUMPRODUCT(D101:D$119*$A101:$A$119)/C101+0.5-$A101</f>
        <v>2.5177686937107069</v>
      </c>
      <c r="F101" s="34">
        <f t="shared" si="7"/>
        <v>0.29124820659971307</v>
      </c>
      <c r="G101" s="33"/>
      <c r="H101" s="41">
        <f>'HRQOL scores'!G$15</f>
        <v>0.6233985939322001</v>
      </c>
      <c r="I101" s="38">
        <f t="shared" ref="I101:I119" si="10">(D101*0.5+C102)</f>
        <v>2382</v>
      </c>
      <c r="J101" s="38">
        <f t="shared" ref="J101:J119" si="11">I101*H101</f>
        <v>1484.9354507465007</v>
      </c>
      <c r="K101" s="41">
        <f>IF(C101=0,0,SUM(J101:J$119)/C101)</f>
        <v>1.569573463505763</v>
      </c>
    </row>
    <row r="102" spans="1:11" x14ac:dyDescent="0.2">
      <c r="A102" s="61">
        <v>97</v>
      </c>
      <c r="C102" s="86">
        <v>1976</v>
      </c>
      <c r="D102" s="28">
        <f t="shared" si="6"/>
        <v>618</v>
      </c>
      <c r="E102" s="32">
        <f>SUMPRODUCT(D102:D$119*$A102:$A$119)/C102+0.5-$A102</f>
        <v>2.3469327520574126</v>
      </c>
      <c r="F102" s="34">
        <f t="shared" si="7"/>
        <v>0.31275303643724695</v>
      </c>
      <c r="G102" s="33"/>
      <c r="H102" s="41">
        <f>'HRQOL scores'!G$15</f>
        <v>0.6233985939322001</v>
      </c>
      <c r="I102" s="38">
        <f t="shared" si="10"/>
        <v>1667</v>
      </c>
      <c r="J102" s="38">
        <f t="shared" si="11"/>
        <v>1039.2054560849776</v>
      </c>
      <c r="K102" s="41">
        <f>IF(C102=0,0,SUM(J102:J$119)/C102)</f>
        <v>1.4630745776860152</v>
      </c>
    </row>
    <row r="103" spans="1:11" x14ac:dyDescent="0.2">
      <c r="A103" s="61">
        <v>98</v>
      </c>
      <c r="C103" s="86">
        <v>1358</v>
      </c>
      <c r="D103" s="28">
        <f t="shared" si="6"/>
        <v>455</v>
      </c>
      <c r="E103" s="32">
        <f>SUMPRODUCT(D103:D$119*$A103:$A$119)/C103+0.5-$A103</f>
        <v>2.1874367585165402</v>
      </c>
      <c r="F103" s="34">
        <f t="shared" si="7"/>
        <v>0.33505154639175255</v>
      </c>
      <c r="G103" s="33"/>
      <c r="H103" s="41">
        <f>'HRQOL scores'!G$15</f>
        <v>0.6233985939322001</v>
      </c>
      <c r="I103" s="38">
        <f t="shared" si="10"/>
        <v>1130.5</v>
      </c>
      <c r="J103" s="38">
        <f t="shared" si="11"/>
        <v>704.75211044035223</v>
      </c>
      <c r="K103" s="41">
        <f>IF(C103=0,0,SUM(J103:J$119)/C103)</f>
        <v>1.3636449995748077</v>
      </c>
    </row>
    <row r="104" spans="1:11" x14ac:dyDescent="0.2">
      <c r="A104" s="61">
        <v>99</v>
      </c>
      <c r="B104" s="28">
        <v>703</v>
      </c>
      <c r="C104" s="86">
        <v>903</v>
      </c>
      <c r="D104" s="28">
        <f t="shared" si="6"/>
        <v>331.39971550497864</v>
      </c>
      <c r="E104" s="32">
        <f>SUMPRODUCT(D104:D$119*$A104:$A$119)/C104+0.5-$A104</f>
        <v>2.0376955903271607</v>
      </c>
      <c r="F104" s="34">
        <f t="shared" si="7"/>
        <v>0.36699857752489329</v>
      </c>
      <c r="G104" s="33"/>
      <c r="H104" s="41">
        <f>'HRQOL scores'!G$15</f>
        <v>0.6233985939322001</v>
      </c>
      <c r="I104" s="38">
        <f t="shared" si="10"/>
        <v>737.30014224751062</v>
      </c>
      <c r="J104" s="38">
        <f t="shared" si="11"/>
        <v>459.63187198310925</v>
      </c>
      <c r="K104" s="41">
        <f>IF(C104=0,0,SUM(J104:J$119)/C104)</f>
        <v>1.2702965658718017</v>
      </c>
    </row>
    <row r="105" spans="1:11" x14ac:dyDescent="0.2">
      <c r="A105" s="61">
        <v>100</v>
      </c>
      <c r="B105" s="28">
        <v>445</v>
      </c>
      <c r="C105" s="85">
        <f t="shared" ref="C105:C119" si="12">C104*IF(B105=0,0,(B105/B104))</f>
        <v>571.60028449502136</v>
      </c>
      <c r="D105" s="28">
        <f t="shared" si="6"/>
        <v>220.93314366998578</v>
      </c>
      <c r="E105" s="32">
        <f>SUMPRODUCT(D105:D$119*$A105:$A$119)/C105+0.5-$A105</f>
        <v>1.9292134831460714</v>
      </c>
      <c r="F105" s="34">
        <f t="shared" si="7"/>
        <v>0.38651685393258428</v>
      </c>
      <c r="G105" s="33"/>
      <c r="H105" s="41">
        <f>'HRQOL scores'!G$15</f>
        <v>0.6233985939322001</v>
      </c>
      <c r="I105" s="38">
        <f t="shared" si="10"/>
        <v>461.13371266002844</v>
      </c>
      <c r="J105" s="38">
        <f t="shared" si="11"/>
        <v>287.4701080869969</v>
      </c>
      <c r="K105" s="41">
        <f>IF(C105=0,0,SUM(J105:J$119)/C105)</f>
        <v>1.2026689727883006</v>
      </c>
    </row>
    <row r="106" spans="1:11" x14ac:dyDescent="0.2">
      <c r="A106" s="61">
        <v>101</v>
      </c>
      <c r="B106" s="28">
        <v>273</v>
      </c>
      <c r="C106" s="85">
        <f t="shared" si="12"/>
        <v>350.66714082503557</v>
      </c>
      <c r="D106" s="28">
        <f t="shared" si="6"/>
        <v>141.29445234708393</v>
      </c>
      <c r="E106" s="32">
        <f>SUMPRODUCT(D106:D$119*$A106:$A$119)/C106+0.5-$A106</f>
        <v>1.8296703296703356</v>
      </c>
      <c r="F106" s="34">
        <f t="shared" si="7"/>
        <v>0.40293040293040294</v>
      </c>
      <c r="G106" s="33"/>
      <c r="H106" s="41">
        <f>'HRQOL scores'!G$15</f>
        <v>0.6233985939322001</v>
      </c>
      <c r="I106" s="38">
        <f t="shared" si="10"/>
        <v>280.01991465149359</v>
      </c>
      <c r="J106" s="38">
        <f t="shared" si="11"/>
        <v>174.56402106675577</v>
      </c>
      <c r="K106" s="41">
        <f>IF(C106=0,0,SUM(J106:J$119)/C106)</f>
        <v>1.1406139108759485</v>
      </c>
    </row>
    <row r="107" spans="1:11" x14ac:dyDescent="0.2">
      <c r="A107" s="61">
        <v>102</v>
      </c>
      <c r="B107" s="28">
        <v>163</v>
      </c>
      <c r="C107" s="85">
        <f t="shared" si="12"/>
        <v>209.37268847795164</v>
      </c>
      <c r="D107" s="28">
        <f t="shared" si="6"/>
        <v>88.630156472261731</v>
      </c>
      <c r="E107" s="32">
        <f>SUMPRODUCT(D107:D$119*$A107:$A$119)/C107+0.5-$A107</f>
        <v>1.7269938650306642</v>
      </c>
      <c r="F107" s="34">
        <f t="shared" si="7"/>
        <v>0.42331288343558277</v>
      </c>
      <c r="G107" s="33"/>
      <c r="H107" s="41">
        <f>'HRQOL scores'!G$15</f>
        <v>0.6233985939322001</v>
      </c>
      <c r="I107" s="38">
        <f t="shared" si="10"/>
        <v>165.05761024182078</v>
      </c>
      <c r="J107" s="38">
        <f t="shared" si="11"/>
        <v>102.89668214256018</v>
      </c>
      <c r="K107" s="41">
        <f>IF(C107=0,0,SUM(J107:J$119)/C107)</f>
        <v>1.0766055471896585</v>
      </c>
    </row>
    <row r="108" spans="1:11" x14ac:dyDescent="0.2">
      <c r="A108" s="61">
        <v>103</v>
      </c>
      <c r="B108" s="28">
        <v>94</v>
      </c>
      <c r="C108" s="85">
        <f t="shared" si="12"/>
        <v>120.74253200568991</v>
      </c>
      <c r="D108" s="28">
        <f t="shared" si="6"/>
        <v>53.948790896159323</v>
      </c>
      <c r="E108" s="32">
        <f>SUMPRODUCT(D108:D$119*$A108:$A$119)/C108+0.5-$A108</f>
        <v>1.6276595744680975</v>
      </c>
      <c r="F108" s="34">
        <f t="shared" si="7"/>
        <v>0.44680851063829791</v>
      </c>
      <c r="G108" s="33"/>
      <c r="H108" s="41">
        <f>'HRQOL scores'!G$15</f>
        <v>0.6233985939322001</v>
      </c>
      <c r="I108" s="38">
        <f t="shared" si="10"/>
        <v>93.768136557610248</v>
      </c>
      <c r="J108" s="38">
        <f t="shared" si="11"/>
        <v>58.454924485656761</v>
      </c>
      <c r="K108" s="41">
        <f>IF(C108=0,0,SUM(J108:J$119)/C108)</f>
        <v>1.0146806901236873</v>
      </c>
    </row>
    <row r="109" spans="1:11" x14ac:dyDescent="0.2">
      <c r="A109" s="61">
        <v>104</v>
      </c>
      <c r="B109" s="28">
        <v>52</v>
      </c>
      <c r="C109" s="85">
        <f t="shared" si="12"/>
        <v>66.793741109530586</v>
      </c>
      <c r="D109" s="28">
        <f t="shared" si="6"/>
        <v>30.827880512091042</v>
      </c>
      <c r="E109" s="32">
        <f>SUMPRODUCT(D109:D$119*$A109:$A$119)/C109+0.5-$A109</f>
        <v>1.5384615384615188</v>
      </c>
      <c r="F109" s="34">
        <f t="shared" si="7"/>
        <v>0.46153846153846156</v>
      </c>
      <c r="G109" s="33"/>
      <c r="H109" s="41">
        <f>'HRQOL scores'!G$15</f>
        <v>0.6233985939322001</v>
      </c>
      <c r="I109" s="38">
        <f t="shared" si="10"/>
        <v>51.379800853485065</v>
      </c>
      <c r="J109" s="38">
        <f t="shared" si="11"/>
        <v>32.030095608579046</v>
      </c>
      <c r="K109" s="41">
        <f>IF(C109=0,0,SUM(J109:J$119)/C109)</f>
        <v>0.95907475989569224</v>
      </c>
    </row>
    <row r="110" spans="1:11" x14ac:dyDescent="0.2">
      <c r="A110" s="61">
        <v>105</v>
      </c>
      <c r="B110" s="28">
        <v>28</v>
      </c>
      <c r="C110" s="85">
        <f t="shared" si="12"/>
        <v>35.965860597439544</v>
      </c>
      <c r="D110" s="28">
        <f t="shared" si="6"/>
        <v>17.982930298719772</v>
      </c>
      <c r="E110" s="32">
        <f>SUMPRODUCT(D110:D$119*$A110:$A$119)/C110+0.5-$A110</f>
        <v>1.4285714285714164</v>
      </c>
      <c r="F110" s="34">
        <f t="shared" si="7"/>
        <v>0.5</v>
      </c>
      <c r="G110" s="33"/>
      <c r="H110" s="41">
        <f>'HRQOL scores'!G$15</f>
        <v>0.6233985939322001</v>
      </c>
      <c r="I110" s="38">
        <f t="shared" si="10"/>
        <v>26.974395448079658</v>
      </c>
      <c r="J110" s="38">
        <f t="shared" si="11"/>
        <v>16.815800194503996</v>
      </c>
      <c r="K110" s="41">
        <f>IF(C110=0,0,SUM(J110:J$119)/C110)</f>
        <v>0.89056941990314287</v>
      </c>
    </row>
    <row r="111" spans="1:11" x14ac:dyDescent="0.2">
      <c r="A111" s="61">
        <v>106</v>
      </c>
      <c r="B111" s="28">
        <v>14</v>
      </c>
      <c r="C111" s="85">
        <f t="shared" si="12"/>
        <v>17.982930298719772</v>
      </c>
      <c r="D111" s="28">
        <f t="shared" si="6"/>
        <v>8.9914651493598861</v>
      </c>
      <c r="E111" s="32">
        <f>SUMPRODUCT(D111:D$119*$A111:$A$119)/C111+0.5-$A111</f>
        <v>1.3571428571428612</v>
      </c>
      <c r="F111" s="34">
        <f t="shared" si="7"/>
        <v>0.5</v>
      </c>
      <c r="G111" s="33"/>
      <c r="H111" s="41">
        <f>'HRQOL scores'!G$15</f>
        <v>0.6233985939322001</v>
      </c>
      <c r="I111" s="38">
        <f t="shared" si="10"/>
        <v>13.487197724039829</v>
      </c>
      <c r="J111" s="38">
        <f t="shared" si="11"/>
        <v>8.4079000972519982</v>
      </c>
      <c r="K111" s="41">
        <f>IF(C111=0,0,SUM(J111:J$119)/C111)</f>
        <v>0.84604094890798587</v>
      </c>
    </row>
    <row r="112" spans="1:11" x14ac:dyDescent="0.2">
      <c r="A112" s="61">
        <v>107</v>
      </c>
      <c r="B112" s="28">
        <v>7</v>
      </c>
      <c r="C112" s="85">
        <f t="shared" si="12"/>
        <v>8.9914651493598861</v>
      </c>
      <c r="D112" s="28">
        <f t="shared" si="6"/>
        <v>5.1379800853485067</v>
      </c>
      <c r="E112" s="32">
        <f>SUMPRODUCT(D112:D$119*$A112:$A$119)/C112+0.5-$A112</f>
        <v>1.2142857142857224</v>
      </c>
      <c r="F112" s="34">
        <f t="shared" si="7"/>
        <v>0.57142857142857151</v>
      </c>
      <c r="G112" s="33"/>
      <c r="H112" s="41">
        <f>'HRQOL scores'!G$15</f>
        <v>0.6233985939322001</v>
      </c>
      <c r="I112" s="38">
        <f t="shared" si="10"/>
        <v>6.4224751066856332</v>
      </c>
      <c r="J112" s="38">
        <f t="shared" si="11"/>
        <v>4.0037619510723808</v>
      </c>
      <c r="K112" s="41">
        <f>IF(C112=0,0,SUM(J112:J$119)/C112)</f>
        <v>0.75698400691767154</v>
      </c>
    </row>
    <row r="113" spans="1:11" x14ac:dyDescent="0.2">
      <c r="A113" s="61">
        <v>108</v>
      </c>
      <c r="B113" s="28">
        <v>3</v>
      </c>
      <c r="C113" s="85">
        <f t="shared" si="12"/>
        <v>3.8534850640113794</v>
      </c>
      <c r="D113" s="28">
        <f t="shared" si="6"/>
        <v>2.5689900426742529</v>
      </c>
      <c r="E113" s="32">
        <f>SUMPRODUCT(D113:D$119*$A113:$A$119)/C113+0.5-$A113</f>
        <v>1.1666666666666714</v>
      </c>
      <c r="F113" s="34">
        <f t="shared" si="7"/>
        <v>0.66666666666666663</v>
      </c>
      <c r="G113" s="33"/>
      <c r="H113" s="41">
        <f>'HRQOL scores'!G$15</f>
        <v>0.6233985939322001</v>
      </c>
      <c r="I113" s="38">
        <f t="shared" si="10"/>
        <v>2.5689900426742529</v>
      </c>
      <c r="J113" s="38">
        <f t="shared" si="11"/>
        <v>1.6015047804289519</v>
      </c>
      <c r="K113" s="41">
        <f>IF(C113=0,0,SUM(J113:J$119)/C113)</f>
        <v>0.72729835958756672</v>
      </c>
    </row>
    <row r="114" spans="1:11" x14ac:dyDescent="0.2">
      <c r="A114" s="61">
        <v>109</v>
      </c>
      <c r="B114" s="28">
        <v>1</v>
      </c>
      <c r="C114" s="85">
        <f t="shared" si="12"/>
        <v>1.2844950213371265</v>
      </c>
      <c r="D114" s="28">
        <f t="shared" si="6"/>
        <v>0</v>
      </c>
      <c r="E114" s="32">
        <f>SUMPRODUCT(D114:D$119*$A114:$A$119)/C114+0.5-$A114</f>
        <v>1.5</v>
      </c>
      <c r="F114" s="34">
        <f t="shared" si="7"/>
        <v>0</v>
      </c>
      <c r="G114" s="33"/>
      <c r="H114" s="41">
        <f>'HRQOL scores'!G$15</f>
        <v>0.6233985939322001</v>
      </c>
      <c r="I114" s="38">
        <f t="shared" si="10"/>
        <v>1.2844950213371265</v>
      </c>
      <c r="J114" s="38">
        <f t="shared" si="11"/>
        <v>0.80075239021447597</v>
      </c>
      <c r="K114" s="41">
        <f>IF(C114=0,0,SUM(J114:J$119)/C114)</f>
        <v>0.93509789089830009</v>
      </c>
    </row>
    <row r="115" spans="1:11" x14ac:dyDescent="0.2">
      <c r="A115" s="61">
        <v>110</v>
      </c>
      <c r="B115" s="28">
        <v>1</v>
      </c>
      <c r="C115" s="85">
        <f t="shared" si="12"/>
        <v>1.2844950213371265</v>
      </c>
      <c r="D115" s="28">
        <f t="shared" si="6"/>
        <v>1.2844950213371265</v>
      </c>
      <c r="E115" s="32">
        <f>SUMPRODUCT(D115:D$119*$A115:$A$119)/C115+0.5-$A115</f>
        <v>0.5</v>
      </c>
      <c r="F115" s="34">
        <f t="shared" si="7"/>
        <v>1</v>
      </c>
      <c r="G115" s="33"/>
      <c r="H115" s="41">
        <f>'HRQOL scores'!G$15</f>
        <v>0.6233985939322001</v>
      </c>
      <c r="I115" s="38">
        <f t="shared" si="10"/>
        <v>0.64224751066856323</v>
      </c>
      <c r="J115" s="38">
        <f t="shared" si="11"/>
        <v>0.40037619510723799</v>
      </c>
      <c r="K115" s="41">
        <f>IF(C115=0,0,SUM(J115:J$119)/C115)</f>
        <v>0.31169929696610005</v>
      </c>
    </row>
    <row r="116" spans="1:11" x14ac:dyDescent="0.2">
      <c r="A116" s="61">
        <v>111</v>
      </c>
      <c r="B116" s="28">
        <v>0</v>
      </c>
      <c r="C116" s="85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scores'!G$15</f>
        <v>0.6233985939322001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scores'!G$15</f>
        <v>0.6233985939322001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scores'!G$15</f>
        <v>0.6233985939322001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scores'!G$15</f>
        <v>0.6233985939322001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1" spans="1:11" x14ac:dyDescent="0.2">
      <c r="E121" s="32">
        <f xml:space="preserve"> AVERAGE(E5:E119)</f>
        <v>27.871504876173386</v>
      </c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2.42578125" style="60" customWidth="1"/>
    <col min="9" max="9" width="8.85546875" style="60"/>
    <col min="10" max="10" width="9.140625" style="60" customWidth="1"/>
    <col min="11" max="11" width="13.28515625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20" width="8.42578125" style="60" customWidth="1"/>
    <col min="121" max="121" width="3.140625" style="60" customWidth="1"/>
    <col min="122" max="122" width="9.140625" style="60" customWidth="1"/>
    <col min="123" max="123" width="7.7109375" style="60" customWidth="1"/>
    <col min="124" max="124" width="10.7109375" style="60" customWidth="1"/>
    <col min="125" max="127" width="9.140625" style="60" customWidth="1"/>
    <col min="128" max="128" width="8.85546875" style="60"/>
    <col min="129" max="129" width="12.140625" style="60" customWidth="1"/>
    <col min="130" max="130" width="2.7109375" style="60" customWidth="1"/>
    <col min="131" max="131" width="9.140625" style="60" customWidth="1"/>
    <col min="132" max="132" width="6.7109375" style="60" customWidth="1"/>
    <col min="133" max="133" width="11.140625" style="60" customWidth="1"/>
    <col min="134" max="136" width="9.140625" style="60" customWidth="1"/>
    <col min="137" max="137" width="10" style="60" customWidth="1"/>
    <col min="138" max="138" width="12.140625" style="60" customWidth="1"/>
    <col min="139" max="139" width="8.85546875" style="60"/>
    <col min="140" max="140" width="9.140625" style="60" customWidth="1"/>
    <col min="141" max="141" width="6.7109375" style="60" customWidth="1"/>
    <col min="142" max="142" width="10.42578125" style="60" customWidth="1"/>
    <col min="143" max="145" width="9.140625" style="60" customWidth="1"/>
    <col min="146" max="146" width="8.85546875" style="60"/>
    <col min="147" max="147" width="12.140625" style="60" customWidth="1"/>
    <col min="148" max="148" width="2.7109375" style="60" customWidth="1"/>
    <col min="149" max="149" width="9.140625" style="60" customWidth="1"/>
    <col min="150" max="150" width="6.7109375" style="60" customWidth="1"/>
    <col min="151" max="151" width="10.42578125" style="60" customWidth="1"/>
    <col min="152" max="154" width="9.140625" style="60" customWidth="1"/>
    <col min="155" max="155" width="10" style="60" customWidth="1"/>
    <col min="156" max="156" width="12.140625" style="60" customWidth="1"/>
    <col min="157" max="157" width="8.85546875" style="60"/>
    <col min="158" max="158" width="9.140625" style="60" customWidth="1"/>
    <col min="159" max="159" width="6.7109375" style="60" customWidth="1"/>
    <col min="160" max="160" width="10.85546875" style="60" customWidth="1"/>
    <col min="161" max="163" width="9.140625" style="60" customWidth="1"/>
    <col min="164" max="164" width="8.85546875" style="60"/>
    <col min="165" max="165" width="12.140625" style="60" customWidth="1"/>
    <col min="166" max="166" width="2.7109375" style="60" customWidth="1"/>
    <col min="167" max="167" width="9.140625" style="60" customWidth="1"/>
    <col min="168" max="168" width="6.7109375" style="60" customWidth="1"/>
    <col min="169" max="169" width="11.42578125" style="60" customWidth="1"/>
    <col min="170" max="172" width="9.140625" style="60" customWidth="1"/>
    <col min="173" max="173" width="10" style="60" customWidth="1"/>
    <col min="174" max="174" width="12.140625" style="60" customWidth="1"/>
    <col min="175" max="16384" width="8.85546875" style="60"/>
  </cols>
  <sheetData>
    <row r="1" spans="1:11" x14ac:dyDescent="0.2">
      <c r="A1" t="s">
        <v>36</v>
      </c>
      <c r="C1" s="63"/>
    </row>
    <row r="2" spans="1:11" s="67" customFormat="1" x14ac:dyDescent="0.2">
      <c r="C2" s="63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C5" s="86">
        <v>100000</v>
      </c>
      <c r="D5" s="28">
        <f t="shared" ref="D5:D68" si="0">C5-C6</f>
        <v>637</v>
      </c>
      <c r="E5" s="32">
        <f>SUMPRODUCT(D5:D$119*$A5:$A$119)/C5+0.5-$A5</f>
        <v>75.044936436931081</v>
      </c>
      <c r="F5" s="34">
        <f t="shared" ref="F5:F68" si="1">D5/C5</f>
        <v>6.3699999999999998E-3</v>
      </c>
      <c r="G5" s="51"/>
      <c r="H5" s="41">
        <f>'HRQOL scores'!H$6</f>
        <v>0.91718566485507003</v>
      </c>
      <c r="I5" s="38">
        <f t="shared" ref="I5:I36" si="2">(D5*0.5+C6)</f>
        <v>99681.5</v>
      </c>
      <c r="J5" s="38">
        <f t="shared" ref="J5:J36" si="3">I5*H5</f>
        <v>91426.442851250657</v>
      </c>
      <c r="K5" s="41">
        <f>SUM(J5:J$119)/C5</f>
        <v>63.424887823625674</v>
      </c>
    </row>
    <row r="6" spans="1:11" x14ac:dyDescent="0.2">
      <c r="A6" s="61">
        <v>1</v>
      </c>
      <c r="C6" s="86">
        <v>99363</v>
      </c>
      <c r="D6" s="28">
        <f t="shared" si="0"/>
        <v>45</v>
      </c>
      <c r="E6" s="32">
        <f>SUMPRODUCT(D6:D$119*$A6:$A$119)/C6+0.5-$A6</f>
        <v>74.522831875981083</v>
      </c>
      <c r="F6" s="34">
        <f t="shared" si="1"/>
        <v>4.5288487666435192E-4</v>
      </c>
      <c r="G6" s="33"/>
      <c r="H6" s="41">
        <f>'HRQOL scores'!H$6</f>
        <v>0.91718566485507003</v>
      </c>
      <c r="I6" s="38">
        <f t="shared" si="2"/>
        <v>99340.5</v>
      </c>
      <c r="J6" s="38">
        <f t="shared" si="3"/>
        <v>91113.68253953509</v>
      </c>
      <c r="K6" s="41">
        <f>SUM(J6:J$119)/C6</f>
        <v>62.911368814461269</v>
      </c>
    </row>
    <row r="7" spans="1:11" x14ac:dyDescent="0.2">
      <c r="A7" s="61">
        <v>2</v>
      </c>
      <c r="C7" s="86">
        <v>99318</v>
      </c>
      <c r="D7" s="28">
        <f t="shared" si="0"/>
        <v>33</v>
      </c>
      <c r="E7" s="32">
        <f>SUMPRODUCT(D7:D$119*$A7:$A$119)/C7+0.5-$A7</f>
        <v>73.556370886376172</v>
      </c>
      <c r="F7" s="34">
        <f t="shared" si="1"/>
        <v>3.3226605449163295E-4</v>
      </c>
      <c r="G7" s="33"/>
      <c r="H7" s="41">
        <f>'HRQOL scores'!H$6</f>
        <v>0.91718566485507003</v>
      </c>
      <c r="I7" s="38">
        <f t="shared" si="2"/>
        <v>99301.5</v>
      </c>
      <c r="J7" s="38">
        <f t="shared" si="3"/>
        <v>91077.912298605734</v>
      </c>
      <c r="K7" s="41">
        <f>SUM(J7:J$119)/C7</f>
        <v>62.022479882516571</v>
      </c>
    </row>
    <row r="8" spans="1:11" x14ac:dyDescent="0.2">
      <c r="A8" s="61">
        <v>3</v>
      </c>
      <c r="C8" s="86">
        <v>99285</v>
      </c>
      <c r="D8" s="28">
        <f t="shared" si="0"/>
        <v>26</v>
      </c>
      <c r="E8" s="32">
        <f>SUMPRODUCT(D8:D$119*$A8:$A$119)/C8+0.5-$A8</f>
        <v>72.580653106643581</v>
      </c>
      <c r="F8" s="34">
        <f t="shared" si="1"/>
        <v>2.6187238757113362E-4</v>
      </c>
      <c r="G8" s="33"/>
      <c r="H8" s="41">
        <f>'HRQOL scores'!H$6</f>
        <v>0.91718566485507003</v>
      </c>
      <c r="I8" s="38">
        <f t="shared" si="2"/>
        <v>99272</v>
      </c>
      <c r="J8" s="38">
        <f t="shared" si="3"/>
        <v>91050.855321492505</v>
      </c>
      <c r="K8" s="41">
        <f>SUM(J8:J$119)/C8</f>
        <v>61.125756606467995</v>
      </c>
    </row>
    <row r="9" spans="1:11" x14ac:dyDescent="0.2">
      <c r="A9" s="61">
        <v>4</v>
      </c>
      <c r="C9" s="86">
        <v>99259</v>
      </c>
      <c r="D9" s="28">
        <f t="shared" si="0"/>
        <v>20</v>
      </c>
      <c r="E9" s="32">
        <f>SUMPRODUCT(D9:D$119*$A9:$A$119)/C9+0.5-$A9</f>
        <v>71.599533983750675</v>
      </c>
      <c r="F9" s="34">
        <f t="shared" si="1"/>
        <v>2.0149306360128552E-4</v>
      </c>
      <c r="G9" s="33"/>
      <c r="H9" s="41">
        <f>'HRQOL scores'!H$6</f>
        <v>0.91718566485507003</v>
      </c>
      <c r="I9" s="38">
        <f t="shared" si="2"/>
        <v>99249</v>
      </c>
      <c r="J9" s="38">
        <f t="shared" si="3"/>
        <v>91029.76005120085</v>
      </c>
      <c r="K9" s="41">
        <f>SUM(J9:J$119)/C9</f>
        <v>60.224462158108402</v>
      </c>
    </row>
    <row r="10" spans="1:11" x14ac:dyDescent="0.2">
      <c r="A10" s="61">
        <v>5</v>
      </c>
      <c r="C10" s="86">
        <v>99239</v>
      </c>
      <c r="D10" s="28">
        <f t="shared" si="0"/>
        <v>18</v>
      </c>
      <c r="E10" s="32">
        <f>SUMPRODUCT(D10:D$119*$A10:$A$119)/C10+0.5-$A10</f>
        <v>70.613862933857732</v>
      </c>
      <c r="F10" s="34">
        <f t="shared" si="1"/>
        <v>1.8138030411430991E-4</v>
      </c>
      <c r="G10" s="33"/>
      <c r="H10" s="41">
        <f>'HRQOL scores'!H$7</f>
        <v>0.90784840060878491</v>
      </c>
      <c r="I10" s="38">
        <f t="shared" si="2"/>
        <v>99230</v>
      </c>
      <c r="J10" s="38">
        <f t="shared" si="3"/>
        <v>90085.796792409732</v>
      </c>
      <c r="K10" s="41">
        <f>SUM(J10:J$119)/C10</f>
        <v>59.319321328313272</v>
      </c>
    </row>
    <row r="11" spans="1:11" x14ac:dyDescent="0.2">
      <c r="A11" s="61">
        <v>6</v>
      </c>
      <c r="C11" s="86">
        <v>99221</v>
      </c>
      <c r="D11" s="28">
        <f t="shared" si="0"/>
        <v>17</v>
      </c>
      <c r="E11" s="32">
        <f>SUMPRODUCT(D11:D$119*$A11:$A$119)/C11+0.5-$A11</f>
        <v>69.626582514720752</v>
      </c>
      <c r="F11" s="34">
        <f t="shared" si="1"/>
        <v>1.7133469729190394E-4</v>
      </c>
      <c r="G11" s="33"/>
      <c r="H11" s="41">
        <f>'HRQOL scores'!H$7</f>
        <v>0.90784840060878491</v>
      </c>
      <c r="I11" s="38">
        <f t="shared" si="2"/>
        <v>99212.5</v>
      </c>
      <c r="J11" s="38">
        <f t="shared" si="3"/>
        <v>90069.909445399069</v>
      </c>
      <c r="K11" s="41">
        <f>SUM(J11:J$119)/C11</f>
        <v>58.422151888290493</v>
      </c>
    </row>
    <row r="12" spans="1:11" x14ac:dyDescent="0.2">
      <c r="A12" s="61">
        <v>7</v>
      </c>
      <c r="C12" s="86">
        <v>99204</v>
      </c>
      <c r="D12" s="28">
        <f t="shared" si="0"/>
        <v>16</v>
      </c>
      <c r="E12" s="32">
        <f>SUMPRODUCT(D12:D$119*$A12:$A$119)/C12+0.5-$A12</f>
        <v>68.638428326409297</v>
      </c>
      <c r="F12" s="34">
        <f t="shared" si="1"/>
        <v>1.6128381920083867E-4</v>
      </c>
      <c r="G12" s="33"/>
      <c r="H12" s="41">
        <f>'HRQOL scores'!H$7</f>
        <v>0.90784840060878491</v>
      </c>
      <c r="I12" s="38">
        <f t="shared" si="2"/>
        <v>99196</v>
      </c>
      <c r="J12" s="38">
        <f t="shared" si="3"/>
        <v>90054.929946789023</v>
      </c>
      <c r="K12" s="41">
        <f>SUM(J12:J$119)/C12</f>
        <v>57.524237158407637</v>
      </c>
    </row>
    <row r="13" spans="1:11" x14ac:dyDescent="0.2">
      <c r="A13" s="61">
        <v>8</v>
      </c>
      <c r="C13" s="86">
        <v>99188</v>
      </c>
      <c r="D13" s="28">
        <f t="shared" si="0"/>
        <v>14</v>
      </c>
      <c r="E13" s="32">
        <f>SUMPRODUCT(D13:D$119*$A13:$A$119)/C13+0.5-$A13</f>
        <v>67.64941972509888</v>
      </c>
      <c r="F13" s="34">
        <f t="shared" si="1"/>
        <v>1.4114610638383675E-4</v>
      </c>
      <c r="G13" s="33"/>
      <c r="H13" s="41">
        <f>'HRQOL scores'!H$7</f>
        <v>0.90784840060878491</v>
      </c>
      <c r="I13" s="38">
        <f t="shared" si="2"/>
        <v>99181</v>
      </c>
      <c r="J13" s="38">
        <f t="shared" si="3"/>
        <v>90041.312220779902</v>
      </c>
      <c r="K13" s="41">
        <f>SUM(J13:J$119)/C13</f>
        <v>56.62559476061503</v>
      </c>
    </row>
    <row r="14" spans="1:11" x14ac:dyDescent="0.2">
      <c r="A14" s="61">
        <v>9</v>
      </c>
      <c r="C14" s="86">
        <v>99174</v>
      </c>
      <c r="D14" s="28">
        <f t="shared" si="0"/>
        <v>11</v>
      </c>
      <c r="E14" s="32">
        <f>SUMPRODUCT(D14:D$119*$A14:$A$119)/C14+0.5-$A14</f>
        <v>66.658898942193602</v>
      </c>
      <c r="F14" s="34">
        <f t="shared" si="1"/>
        <v>1.1091616754391272E-4</v>
      </c>
      <c r="G14" s="33"/>
      <c r="H14" s="41">
        <f>'HRQOL scores'!H$7</f>
        <v>0.90784840060878491</v>
      </c>
      <c r="I14" s="38">
        <f t="shared" si="2"/>
        <v>99168.5</v>
      </c>
      <c r="J14" s="38">
        <f t="shared" si="3"/>
        <v>90029.96411577228</v>
      </c>
      <c r="K14" s="41">
        <f>SUM(J14:J$119)/C14</f>
        <v>55.725675891817446</v>
      </c>
    </row>
    <row r="15" spans="1:11" x14ac:dyDescent="0.2">
      <c r="A15" s="61">
        <v>10</v>
      </c>
      <c r="C15" s="86">
        <v>99163</v>
      </c>
      <c r="D15" s="28">
        <f t="shared" si="0"/>
        <v>10</v>
      </c>
      <c r="E15" s="32">
        <f>SUMPRODUCT(D15:D$119*$A15:$A$119)/C15+0.5-$A15</f>
        <v>65.666237847716474</v>
      </c>
      <c r="F15" s="34">
        <f t="shared" si="1"/>
        <v>1.0084406482256486E-4</v>
      </c>
      <c r="G15" s="33"/>
      <c r="H15" s="41">
        <f>'HRQOL scores'!H$7</f>
        <v>0.90784840060878491</v>
      </c>
      <c r="I15" s="38">
        <f t="shared" si="2"/>
        <v>99158</v>
      </c>
      <c r="J15" s="38">
        <f t="shared" si="3"/>
        <v>90020.431707565891</v>
      </c>
      <c r="K15" s="41">
        <f>SUM(J15:J$119)/C15</f>
        <v>54.823958702130135</v>
      </c>
    </row>
    <row r="16" spans="1:11" x14ac:dyDescent="0.2">
      <c r="A16" s="61">
        <v>11</v>
      </c>
      <c r="C16" s="86">
        <v>99153</v>
      </c>
      <c r="D16" s="28">
        <f t="shared" si="0"/>
        <v>11</v>
      </c>
      <c r="E16" s="32">
        <f>SUMPRODUCT(D16:D$119*$A16:$A$119)/C16+0.5-$A16</f>
        <v>64.672810138806781</v>
      </c>
      <c r="F16" s="34">
        <f t="shared" si="1"/>
        <v>1.1093965891097597E-4</v>
      </c>
      <c r="G16" s="33"/>
      <c r="H16" s="41">
        <f>'HRQOL scores'!H$7</f>
        <v>0.90784840060878491</v>
      </c>
      <c r="I16" s="38">
        <f t="shared" si="2"/>
        <v>99147.5</v>
      </c>
      <c r="J16" s="38">
        <f t="shared" si="3"/>
        <v>90010.899299359502</v>
      </c>
      <c r="K16" s="41">
        <f>SUM(J16:J$119)/C16</f>
        <v>53.921593749778275</v>
      </c>
    </row>
    <row r="17" spans="1:11" x14ac:dyDescent="0.2">
      <c r="A17" s="61">
        <v>12</v>
      </c>
      <c r="C17" s="86">
        <v>99142</v>
      </c>
      <c r="D17" s="28">
        <f t="shared" si="0"/>
        <v>16</v>
      </c>
      <c r="E17" s="32">
        <f>SUMPRODUCT(D17:D$119*$A17:$A$119)/C17+0.5-$A17</f>
        <v>63.679930238376343</v>
      </c>
      <c r="F17" s="34">
        <f t="shared" si="1"/>
        <v>1.6138468055919793E-4</v>
      </c>
      <c r="G17" s="33"/>
      <c r="H17" s="41">
        <f>'HRQOL scores'!H$7</f>
        <v>0.90784840060878491</v>
      </c>
      <c r="I17" s="38">
        <f t="shared" si="2"/>
        <v>99134</v>
      </c>
      <c r="J17" s="38">
        <f t="shared" si="3"/>
        <v>89998.643345951277</v>
      </c>
      <c r="K17" s="41">
        <f>SUM(J17:J$119)/C17</f>
        <v>53.019677692324201</v>
      </c>
    </row>
    <row r="18" spans="1:11" x14ac:dyDescent="0.2">
      <c r="A18" s="61">
        <v>13</v>
      </c>
      <c r="C18" s="86">
        <v>99126</v>
      </c>
      <c r="D18" s="28">
        <f t="shared" si="0"/>
        <v>27</v>
      </c>
      <c r="E18" s="32">
        <f>SUMPRODUCT(D18:D$119*$A18:$A$119)/C18+0.5-$A18</f>
        <v>62.690128157023466</v>
      </c>
      <c r="F18" s="34">
        <f t="shared" si="1"/>
        <v>2.7238060650081714E-4</v>
      </c>
      <c r="G18" s="33"/>
      <c r="H18" s="41">
        <f>'HRQOL scores'!H$7</f>
        <v>0.90784840060878491</v>
      </c>
      <c r="I18" s="38">
        <f t="shared" si="2"/>
        <v>99112.5</v>
      </c>
      <c r="J18" s="38">
        <f t="shared" si="3"/>
        <v>89979.124605338191</v>
      </c>
      <c r="K18" s="41">
        <f>SUM(J18:J$119)/C18</f>
        <v>52.120313968347901</v>
      </c>
    </row>
    <row r="19" spans="1:11" x14ac:dyDescent="0.2">
      <c r="A19" s="61">
        <v>14</v>
      </c>
      <c r="C19" s="86">
        <v>99099</v>
      </c>
      <c r="D19" s="28">
        <f t="shared" si="0"/>
        <v>42</v>
      </c>
      <c r="E19" s="32">
        <f>SUMPRODUCT(D19:D$119*$A19:$A$119)/C19+0.5-$A19</f>
        <v>61.70707215706625</v>
      </c>
      <c r="F19" s="34">
        <f t="shared" si="1"/>
        <v>4.2381860563678748E-4</v>
      </c>
      <c r="G19" s="33"/>
      <c r="H19" s="41">
        <f>'HRQOL scores'!H$7</f>
        <v>0.90784840060878491</v>
      </c>
      <c r="I19" s="38">
        <f t="shared" si="2"/>
        <v>99078</v>
      </c>
      <c r="J19" s="38">
        <f t="shared" si="3"/>
        <v>89947.803835517188</v>
      </c>
      <c r="K19" s="41">
        <f>SUM(J19:J$119)/C19</f>
        <v>51.22654232455541</v>
      </c>
    </row>
    <row r="20" spans="1:11" x14ac:dyDescent="0.2">
      <c r="A20" s="61">
        <v>15</v>
      </c>
      <c r="C20" s="86">
        <v>99057</v>
      </c>
      <c r="D20" s="28">
        <f t="shared" si="0"/>
        <v>59</v>
      </c>
      <c r="E20" s="32">
        <f>SUMPRODUCT(D20:D$119*$A20:$A$119)/C20+0.5-$A20</f>
        <v>60.733023851854071</v>
      </c>
      <c r="F20" s="34">
        <f t="shared" si="1"/>
        <v>5.9561666515238704E-4</v>
      </c>
      <c r="G20" s="33"/>
      <c r="H20" s="41">
        <f>'HRQOL scores'!H$8</f>
        <v>0.86950000772634894</v>
      </c>
      <c r="I20" s="38">
        <f t="shared" si="2"/>
        <v>99027.5</v>
      </c>
      <c r="J20" s="38">
        <f t="shared" si="3"/>
        <v>86104.412015121023</v>
      </c>
      <c r="K20" s="41">
        <f>SUM(J20:J$119)/C20</f>
        <v>50.340221427921293</v>
      </c>
    </row>
    <row r="21" spans="1:11" x14ac:dyDescent="0.2">
      <c r="A21" s="61">
        <v>16</v>
      </c>
      <c r="C21" s="86">
        <v>98998</v>
      </c>
      <c r="D21" s="28">
        <f t="shared" si="0"/>
        <v>75</v>
      </c>
      <c r="E21" s="32">
        <f>SUMPRODUCT(D21:D$119*$A21:$A$119)/C21+0.5-$A21</f>
        <v>59.768921025607668</v>
      </c>
      <c r="F21" s="34">
        <f t="shared" si="1"/>
        <v>7.57591062445706E-4</v>
      </c>
      <c r="G21" s="33"/>
      <c r="H21" s="41">
        <f>'HRQOL scores'!H$8</f>
        <v>0.86950000772634894</v>
      </c>
      <c r="I21" s="38">
        <f t="shared" si="2"/>
        <v>98960.5</v>
      </c>
      <c r="J21" s="38">
        <f t="shared" si="3"/>
        <v>86046.15551460335</v>
      </c>
      <c r="K21" s="41">
        <f>SUM(J21:J$119)/C21</f>
        <v>49.500463665634442</v>
      </c>
    </row>
    <row r="22" spans="1:11" x14ac:dyDescent="0.2">
      <c r="A22" s="61">
        <v>17</v>
      </c>
      <c r="C22" s="86">
        <v>98923</v>
      </c>
      <c r="D22" s="28">
        <f t="shared" si="0"/>
        <v>90</v>
      </c>
      <c r="E22" s="32">
        <f>SUMPRODUCT(D22:D$119*$A22:$A$119)/C22+0.5-$A22</f>
        <v>58.813856673302553</v>
      </c>
      <c r="F22" s="34">
        <f t="shared" si="1"/>
        <v>9.0979853016993017E-4</v>
      </c>
      <c r="G22" s="33"/>
      <c r="H22" s="41">
        <f>'HRQOL scores'!H$8</f>
        <v>0.86950000772634894</v>
      </c>
      <c r="I22" s="38">
        <f t="shared" si="2"/>
        <v>98878</v>
      </c>
      <c r="J22" s="38">
        <f t="shared" si="3"/>
        <v>85974.421763965933</v>
      </c>
      <c r="K22" s="41">
        <f>SUM(J22:J$119)/C22</f>
        <v>48.668163586384111</v>
      </c>
    </row>
    <row r="23" spans="1:11" x14ac:dyDescent="0.2">
      <c r="A23" s="61">
        <v>18</v>
      </c>
      <c r="C23" s="86">
        <v>98833</v>
      </c>
      <c r="D23" s="28">
        <f t="shared" si="0"/>
        <v>102</v>
      </c>
      <c r="E23" s="32">
        <f>SUMPRODUCT(D23:D$119*$A23:$A$119)/C23+0.5-$A23</f>
        <v>57.866958846671736</v>
      </c>
      <c r="F23" s="34">
        <f t="shared" si="1"/>
        <v>1.0320439529307012E-3</v>
      </c>
      <c r="G23" s="33"/>
      <c r="H23" s="41">
        <f>'HRQOL scores'!H$8</f>
        <v>0.86950000772634894</v>
      </c>
      <c r="I23" s="38">
        <f t="shared" si="2"/>
        <v>98782</v>
      </c>
      <c r="J23" s="38">
        <f t="shared" si="3"/>
        <v>85890.949763224198</v>
      </c>
      <c r="K23" s="41">
        <f>SUM(J23:J$119)/C23</f>
        <v>47.842586228202201</v>
      </c>
    </row>
    <row r="24" spans="1:11" x14ac:dyDescent="0.2">
      <c r="A24" s="61">
        <v>19</v>
      </c>
      <c r="C24" s="86">
        <v>98731</v>
      </c>
      <c r="D24" s="28">
        <f t="shared" si="0"/>
        <v>110</v>
      </c>
      <c r="E24" s="32">
        <f>SUMPRODUCT(D24:D$119*$A24:$A$119)/C24+0.5-$A24</f>
        <v>56.926225235165333</v>
      </c>
      <c r="F24" s="34">
        <f t="shared" si="1"/>
        <v>1.1141384165054542E-3</v>
      </c>
      <c r="G24" s="33"/>
      <c r="H24" s="41">
        <f>'HRQOL scores'!H$8</f>
        <v>0.86950000772634894</v>
      </c>
      <c r="I24" s="38">
        <f t="shared" si="2"/>
        <v>98676</v>
      </c>
      <c r="J24" s="38">
        <f t="shared" si="3"/>
        <v>85798.782762405215</v>
      </c>
      <c r="K24" s="41">
        <f>SUM(J24:J$119)/C24</f>
        <v>47.022063738123641</v>
      </c>
    </row>
    <row r="25" spans="1:11" x14ac:dyDescent="0.2">
      <c r="A25" s="61">
        <v>20</v>
      </c>
      <c r="C25" s="86">
        <v>98621</v>
      </c>
      <c r="D25" s="28">
        <f t="shared" si="0"/>
        <v>119</v>
      </c>
      <c r="E25" s="32">
        <f>SUMPRODUCT(D25:D$119*$A25:$A$119)/C25+0.5-$A25</f>
        <v>55.98916198064417</v>
      </c>
      <c r="F25" s="34">
        <f t="shared" si="1"/>
        <v>1.2066395595258616E-3</v>
      </c>
      <c r="G25" s="33"/>
      <c r="H25" s="41">
        <f>'HRQOL scores'!H$8</f>
        <v>0.86950000772634894</v>
      </c>
      <c r="I25" s="38">
        <f t="shared" si="2"/>
        <v>98561.5</v>
      </c>
      <c r="J25" s="38">
        <f t="shared" si="3"/>
        <v>85699.225011520539</v>
      </c>
      <c r="K25" s="41">
        <f>SUM(J25:J$119)/C25</f>
        <v>46.204526339889874</v>
      </c>
    </row>
    <row r="26" spans="1:11" x14ac:dyDescent="0.2">
      <c r="A26" s="61">
        <v>21</v>
      </c>
      <c r="C26" s="86">
        <v>98502</v>
      </c>
      <c r="D26" s="28">
        <f t="shared" si="0"/>
        <v>127</v>
      </c>
      <c r="E26" s="32">
        <f>SUMPRODUCT(D26:D$119*$A26:$A$119)/C26+0.5-$A26</f>
        <v>55.056198287274455</v>
      </c>
      <c r="F26" s="34">
        <f t="shared" si="1"/>
        <v>1.289313922559948E-3</v>
      </c>
      <c r="G26" s="33"/>
      <c r="H26" s="41">
        <f>'HRQOL scores'!H$8</f>
        <v>0.86950000772634894</v>
      </c>
      <c r="I26" s="38">
        <f t="shared" si="2"/>
        <v>98438.5</v>
      </c>
      <c r="J26" s="38">
        <f t="shared" si="3"/>
        <v>85592.276510570198</v>
      </c>
      <c r="K26" s="41">
        <f>SUM(J26:J$119)/C26</f>
        <v>45.390320675263034</v>
      </c>
    </row>
    <row r="27" spans="1:11" x14ac:dyDescent="0.2">
      <c r="A27" s="61">
        <v>22</v>
      </c>
      <c r="C27" s="86">
        <v>98375</v>
      </c>
      <c r="D27" s="28">
        <f t="shared" si="0"/>
        <v>131</v>
      </c>
      <c r="E27" s="32">
        <f>SUMPRODUCT(D27:D$119*$A27:$A$119)/C27+0.5-$A27</f>
        <v>54.126629160793982</v>
      </c>
      <c r="F27" s="34">
        <f t="shared" si="1"/>
        <v>1.3316391359593392E-3</v>
      </c>
      <c r="G27" s="33"/>
      <c r="H27" s="41">
        <f>'HRQOL scores'!H$8</f>
        <v>0.86950000772634894</v>
      </c>
      <c r="I27" s="38">
        <f t="shared" si="2"/>
        <v>98309.5</v>
      </c>
      <c r="J27" s="38">
        <f t="shared" si="3"/>
        <v>85480.111009573506</v>
      </c>
      <c r="K27" s="41">
        <f>SUM(J27:J$119)/C27</f>
        <v>44.578857338187447</v>
      </c>
    </row>
    <row r="28" spans="1:11" x14ac:dyDescent="0.2">
      <c r="A28" s="61">
        <v>23</v>
      </c>
      <c r="C28" s="86">
        <v>98244</v>
      </c>
      <c r="D28" s="28">
        <f t="shared" si="0"/>
        <v>131</v>
      </c>
      <c r="E28" s="32">
        <f>SUMPRODUCT(D28:D$119*$A28:$A$119)/C28+0.5-$A28</f>
        <v>53.198135699819915</v>
      </c>
      <c r="F28" s="34">
        <f t="shared" si="1"/>
        <v>1.333414763242539E-3</v>
      </c>
      <c r="G28" s="33"/>
      <c r="H28" s="41">
        <f>'HRQOL scores'!H$8</f>
        <v>0.86950000772634894</v>
      </c>
      <c r="I28" s="38">
        <f t="shared" si="2"/>
        <v>98178.5</v>
      </c>
      <c r="J28" s="38">
        <f t="shared" si="3"/>
        <v>85366.206508561343</v>
      </c>
      <c r="K28" s="41">
        <f>SUM(J28:J$119)/C28</f>
        <v>43.768219734890849</v>
      </c>
    </row>
    <row r="29" spans="1:11" x14ac:dyDescent="0.2">
      <c r="A29" s="61">
        <v>24</v>
      </c>
      <c r="C29" s="86">
        <v>98113</v>
      </c>
      <c r="D29" s="28">
        <f t="shared" si="0"/>
        <v>127</v>
      </c>
      <c r="E29" s="32">
        <f>SUMPRODUCT(D29:D$119*$A29:$A$119)/C29+0.5-$A29</f>
        <v>52.268497994079354</v>
      </c>
      <c r="F29" s="34">
        <f t="shared" si="1"/>
        <v>1.294425815131532E-3</v>
      </c>
      <c r="G29" s="33"/>
      <c r="H29" s="41">
        <f>'HRQOL scores'!H$8</f>
        <v>0.86950000772634894</v>
      </c>
      <c r="I29" s="38">
        <f t="shared" si="2"/>
        <v>98049.5</v>
      </c>
      <c r="J29" s="38">
        <f t="shared" si="3"/>
        <v>85254.04100756465</v>
      </c>
      <c r="K29" s="41">
        <f>SUM(J29:J$119)/C29</f>
        <v>42.956578365008262</v>
      </c>
    </row>
    <row r="30" spans="1:11" x14ac:dyDescent="0.2">
      <c r="A30" s="61">
        <v>25</v>
      </c>
      <c r="C30" s="86">
        <v>97986</v>
      </c>
      <c r="D30" s="28">
        <f t="shared" si="0"/>
        <v>122</v>
      </c>
      <c r="E30" s="32">
        <f>SUMPRODUCT(D30:D$119*$A30:$A$119)/C30+0.5-$A30</f>
        <v>51.335595326813092</v>
      </c>
      <c r="F30" s="34">
        <f t="shared" si="1"/>
        <v>1.2450758271589819E-3</v>
      </c>
      <c r="G30" s="33"/>
      <c r="H30" s="41">
        <f>'HRQOL scores'!H$9</f>
        <v>0.8596344445140599</v>
      </c>
      <c r="I30" s="38">
        <f t="shared" si="2"/>
        <v>97925</v>
      </c>
      <c r="J30" s="38">
        <f t="shared" si="3"/>
        <v>84179.702979039314</v>
      </c>
      <c r="K30" s="41">
        <f>SUM(J30:J$119)/C30</f>
        <v>42.142191048909957</v>
      </c>
    </row>
    <row r="31" spans="1:11" x14ac:dyDescent="0.2">
      <c r="A31" s="61">
        <v>26</v>
      </c>
      <c r="C31" s="86">
        <v>97864</v>
      </c>
      <c r="D31" s="28">
        <f t="shared" si="0"/>
        <v>117</v>
      </c>
      <c r="E31" s="32">
        <f>SUMPRODUCT(D31:D$119*$A31:$A$119)/C31+0.5-$A31</f>
        <v>50.398968401997749</v>
      </c>
      <c r="F31" s="34">
        <f t="shared" si="1"/>
        <v>1.1955366631243359E-3</v>
      </c>
      <c r="G31" s="33"/>
      <c r="H31" s="41">
        <f>'HRQOL scores'!H$9</f>
        <v>0.8596344445140599</v>
      </c>
      <c r="I31" s="38">
        <f t="shared" si="2"/>
        <v>97805.5</v>
      </c>
      <c r="J31" s="38">
        <f t="shared" si="3"/>
        <v>84076.976662919886</v>
      </c>
      <c r="K31" s="41">
        <f>SUM(J31:J$119)/C31</f>
        <v>41.334556416449885</v>
      </c>
    </row>
    <row r="32" spans="1:11" x14ac:dyDescent="0.2">
      <c r="A32" s="61">
        <v>27</v>
      </c>
      <c r="C32" s="86">
        <v>97747</v>
      </c>
      <c r="D32" s="28">
        <f t="shared" si="0"/>
        <v>114</v>
      </c>
      <c r="E32" s="32">
        <f>SUMPRODUCT(D32:D$119*$A32:$A$119)/C32+0.5-$A32</f>
        <v>49.45869585453373</v>
      </c>
      <c r="F32" s="34">
        <f t="shared" si="1"/>
        <v>1.1662762028502153E-3</v>
      </c>
      <c r="G32" s="33"/>
      <c r="H32" s="41">
        <f>'HRQOL scores'!H$9</f>
        <v>0.8596344445140599</v>
      </c>
      <c r="I32" s="38">
        <f t="shared" si="2"/>
        <v>97690</v>
      </c>
      <c r="J32" s="38">
        <f t="shared" si="3"/>
        <v>83977.688884578514</v>
      </c>
      <c r="K32" s="41">
        <f>SUM(J32:J$119)/C32</f>
        <v>40.523883622786705</v>
      </c>
    </row>
    <row r="33" spans="1:11" x14ac:dyDescent="0.2">
      <c r="A33" s="61">
        <v>28</v>
      </c>
      <c r="C33" s="86">
        <v>97633</v>
      </c>
      <c r="D33" s="28">
        <f t="shared" si="0"/>
        <v>115</v>
      </c>
      <c r="E33" s="32">
        <f>SUMPRODUCT(D33:D$119*$A33:$A$119)/C33+0.5-$A33</f>
        <v>48.515861887815674</v>
      </c>
      <c r="F33" s="34">
        <f t="shared" si="1"/>
        <v>1.1778804297727203E-3</v>
      </c>
      <c r="G33" s="33"/>
      <c r="H33" s="41">
        <f>'HRQOL scores'!H$9</f>
        <v>0.8596344445140599</v>
      </c>
      <c r="I33" s="38">
        <f t="shared" si="2"/>
        <v>97575.5</v>
      </c>
      <c r="J33" s="38">
        <f t="shared" si="3"/>
        <v>83879.260740681653</v>
      </c>
      <c r="K33" s="41">
        <f>SUM(J33:J$119)/C33</f>
        <v>39.71106453342572</v>
      </c>
    </row>
    <row r="34" spans="1:11" x14ac:dyDescent="0.2">
      <c r="A34" s="61">
        <v>29</v>
      </c>
      <c r="C34" s="86">
        <v>97518</v>
      </c>
      <c r="D34" s="28">
        <f t="shared" si="0"/>
        <v>118</v>
      </c>
      <c r="E34" s="32">
        <f>SUMPRODUCT(D34:D$119*$A34:$A$119)/C34+0.5-$A34</f>
        <v>47.572485527729327</v>
      </c>
      <c r="F34" s="34">
        <f t="shared" si="1"/>
        <v>1.2100330195451096E-3</v>
      </c>
      <c r="G34" s="33"/>
      <c r="H34" s="41">
        <f>'HRQOL scores'!H$9</f>
        <v>0.8596344445140599</v>
      </c>
      <c r="I34" s="38">
        <f t="shared" si="2"/>
        <v>97459</v>
      </c>
      <c r="J34" s="38">
        <f t="shared" si="3"/>
        <v>83779.113327895771</v>
      </c>
      <c r="K34" s="41">
        <f>SUM(J34:J$119)/C34</f>
        <v>38.897753264538565</v>
      </c>
    </row>
    <row r="35" spans="1:11" x14ac:dyDescent="0.2">
      <c r="A35" s="61">
        <v>30</v>
      </c>
      <c r="C35" s="86">
        <v>97400</v>
      </c>
      <c r="D35" s="28">
        <f t="shared" si="0"/>
        <v>122</v>
      </c>
      <c r="E35" s="32">
        <f>SUMPRODUCT(D35:D$119*$A35:$A$119)/C35+0.5-$A35</f>
        <v>46.629513795617129</v>
      </c>
      <c r="F35" s="34">
        <f t="shared" si="1"/>
        <v>1.2525667351129363E-3</v>
      </c>
      <c r="G35" s="33"/>
      <c r="H35" s="41">
        <f>'HRQOL scores'!H$9</f>
        <v>0.8596344445140599</v>
      </c>
      <c r="I35" s="38">
        <f t="shared" si="2"/>
        <v>97339</v>
      </c>
      <c r="J35" s="38">
        <f t="shared" si="3"/>
        <v>83675.957194554081</v>
      </c>
      <c r="K35" s="41">
        <f>SUM(J35:J$119)/C35</f>
        <v>38.08472268504493</v>
      </c>
    </row>
    <row r="36" spans="1:11" x14ac:dyDescent="0.2">
      <c r="A36" s="61">
        <v>31</v>
      </c>
      <c r="C36" s="86">
        <v>97278</v>
      </c>
      <c r="D36" s="28">
        <f t="shared" si="0"/>
        <v>127</v>
      </c>
      <c r="E36" s="32">
        <f>SUMPRODUCT(D36:D$119*$A36:$A$119)/C36+0.5-$A36</f>
        <v>45.687366554545818</v>
      </c>
      <c r="F36" s="34">
        <f t="shared" si="1"/>
        <v>1.3055367092251074E-3</v>
      </c>
      <c r="G36" s="33"/>
      <c r="H36" s="41">
        <f>'HRQOL scores'!H$9</f>
        <v>0.8596344445140599</v>
      </c>
      <c r="I36" s="38">
        <f t="shared" si="2"/>
        <v>97214.5</v>
      </c>
      <c r="J36" s="38">
        <f t="shared" si="3"/>
        <v>83568.932706212072</v>
      </c>
      <c r="K36" s="41">
        <f>SUM(J36:J$119)/C36</f>
        <v>37.272312674282176</v>
      </c>
    </row>
    <row r="37" spans="1:11" x14ac:dyDescent="0.2">
      <c r="A37" s="61">
        <v>32</v>
      </c>
      <c r="C37" s="86">
        <v>97151</v>
      </c>
      <c r="D37" s="28">
        <f t="shared" si="0"/>
        <v>133</v>
      </c>
      <c r="E37" s="32">
        <f>SUMPRODUCT(D37:D$119*$A37:$A$119)/C37+0.5-$A37</f>
        <v>44.746437439584852</v>
      </c>
      <c r="F37" s="34">
        <f t="shared" si="1"/>
        <v>1.3690028924046073E-3</v>
      </c>
      <c r="G37" s="33"/>
      <c r="H37" s="41">
        <f>'HRQOL scores'!H$9</f>
        <v>0.8596344445140599</v>
      </c>
      <c r="I37" s="38">
        <f t="shared" ref="I37:I68" si="4">(D37*0.5+C38)</f>
        <v>97084.5</v>
      </c>
      <c r="J37" s="38">
        <f t="shared" ref="J37:J68" si="5">I37*H37</f>
        <v>83457.180228425248</v>
      </c>
      <c r="K37" s="41">
        <f>SUM(J37:J$119)/C37</f>
        <v>36.460840337439762</v>
      </c>
    </row>
    <row r="38" spans="1:11" x14ac:dyDescent="0.2">
      <c r="A38" s="61">
        <v>33</v>
      </c>
      <c r="C38" s="86">
        <v>97018</v>
      </c>
      <c r="D38" s="28">
        <f t="shared" si="0"/>
        <v>138</v>
      </c>
      <c r="E38" s="32">
        <f>SUMPRODUCT(D38:D$119*$A38:$A$119)/C38+0.5-$A38</f>
        <v>43.807093979396697</v>
      </c>
      <c r="F38" s="34">
        <f t="shared" si="1"/>
        <v>1.4224164588014596E-3</v>
      </c>
      <c r="G38" s="33"/>
      <c r="H38" s="41">
        <f>'HRQOL scores'!H$9</f>
        <v>0.8596344445140599</v>
      </c>
      <c r="I38" s="38">
        <f t="shared" si="4"/>
        <v>96949</v>
      </c>
      <c r="J38" s="38">
        <f t="shared" si="5"/>
        <v>83340.699761193595</v>
      </c>
      <c r="K38" s="41">
        <f>SUM(J38:J$119)/C38</f>
        <v>35.650600088583403</v>
      </c>
    </row>
    <row r="39" spans="1:11" x14ac:dyDescent="0.2">
      <c r="A39" s="61">
        <v>34</v>
      </c>
      <c r="C39" s="86">
        <v>96880</v>
      </c>
      <c r="D39" s="28">
        <f t="shared" si="0"/>
        <v>146</v>
      </c>
      <c r="E39" s="32">
        <f>SUMPRODUCT(D39:D$119*$A39:$A$119)/C39+0.5-$A39</f>
        <v>42.868782449350832</v>
      </c>
      <c r="F39" s="34">
        <f t="shared" si="1"/>
        <v>1.5070189925681255E-3</v>
      </c>
      <c r="G39" s="33"/>
      <c r="H39" s="41">
        <f>'HRQOL scores'!H$9</f>
        <v>0.8596344445140599</v>
      </c>
      <c r="I39" s="38">
        <f t="shared" si="4"/>
        <v>96807</v>
      </c>
      <c r="J39" s="38">
        <f t="shared" si="5"/>
        <v>83218.631670072602</v>
      </c>
      <c r="K39" s="41">
        <f>SUM(J39:J$119)/C39</f>
        <v>34.841135627921041</v>
      </c>
    </row>
    <row r="40" spans="1:11" x14ac:dyDescent="0.2">
      <c r="A40" s="61">
        <v>35</v>
      </c>
      <c r="C40" s="86">
        <v>96734</v>
      </c>
      <c r="D40" s="28">
        <f t="shared" si="0"/>
        <v>154</v>
      </c>
      <c r="E40" s="32">
        <f>SUMPRODUCT(D40:D$119*$A40:$A$119)/C40+0.5-$A40</f>
        <v>41.932729378430622</v>
      </c>
      <c r="F40" s="34">
        <f t="shared" si="1"/>
        <v>1.5919945417329998E-3</v>
      </c>
      <c r="G40" s="33"/>
      <c r="H40" s="41">
        <f>'HRQOL scores'!H$10</f>
        <v>0.8462355690960226</v>
      </c>
      <c r="I40" s="38">
        <f t="shared" si="4"/>
        <v>96657</v>
      </c>
      <c r="J40" s="38">
        <f t="shared" si="5"/>
        <v>81794.591402114253</v>
      </c>
      <c r="K40" s="41">
        <f>SUM(J40:J$119)/C40</f>
        <v>34.033437963517677</v>
      </c>
    </row>
    <row r="41" spans="1:11" x14ac:dyDescent="0.2">
      <c r="A41" s="61">
        <v>36</v>
      </c>
      <c r="C41" s="86">
        <v>96580</v>
      </c>
      <c r="D41" s="28">
        <f t="shared" si="0"/>
        <v>165</v>
      </c>
      <c r="E41" s="32">
        <f>SUMPRODUCT(D41:D$119*$A41:$A$119)/C41+0.5-$A41</f>
        <v>40.998795233931546</v>
      </c>
      <c r="F41" s="34">
        <f t="shared" si="1"/>
        <v>1.7084282460136675E-3</v>
      </c>
      <c r="G41" s="33"/>
      <c r="H41" s="41">
        <f>'HRQOL scores'!H$10</f>
        <v>0.8462355690960226</v>
      </c>
      <c r="I41" s="38">
        <f t="shared" si="4"/>
        <v>96497.5</v>
      </c>
      <c r="J41" s="38">
        <f t="shared" si="5"/>
        <v>81659.616828843442</v>
      </c>
      <c r="K41" s="41">
        <f>SUM(J41:J$119)/C41</f>
        <v>33.240795160082882</v>
      </c>
    </row>
    <row r="42" spans="1:11" x14ac:dyDescent="0.2">
      <c r="A42" s="61">
        <v>37</v>
      </c>
      <c r="C42" s="86">
        <v>96415</v>
      </c>
      <c r="D42" s="28">
        <f t="shared" si="0"/>
        <v>177</v>
      </c>
      <c r="E42" s="32">
        <f>SUMPRODUCT(D42:D$119*$A42:$A$119)/C42+0.5-$A42</f>
        <v>40.06810292685897</v>
      </c>
      <c r="F42" s="34">
        <f t="shared" si="1"/>
        <v>1.835813929367837E-3</v>
      </c>
      <c r="G42" s="33"/>
      <c r="H42" s="41">
        <f>'HRQOL scores'!H$10</f>
        <v>0.8462355690960226</v>
      </c>
      <c r="I42" s="38">
        <f t="shared" si="4"/>
        <v>96326.5</v>
      </c>
      <c r="J42" s="38">
        <f t="shared" si="5"/>
        <v>81514.910546528015</v>
      </c>
      <c r="K42" s="41">
        <f>SUM(J42:J$119)/C42</f>
        <v>32.450722187750472</v>
      </c>
    </row>
    <row r="43" spans="1:11" x14ac:dyDescent="0.2">
      <c r="A43" s="61">
        <v>38</v>
      </c>
      <c r="C43" s="86">
        <v>96238</v>
      </c>
      <c r="D43" s="28">
        <f t="shared" si="0"/>
        <v>194</v>
      </c>
      <c r="E43" s="32">
        <f>SUMPRODUCT(D43:D$119*$A43:$A$119)/C43+0.5-$A43</f>
        <v>39.140876199558477</v>
      </c>
      <c r="F43" s="34">
        <f t="shared" si="1"/>
        <v>2.0158357405598618E-3</v>
      </c>
      <c r="G43" s="33"/>
      <c r="H43" s="41">
        <f>'HRQOL scores'!H$10</f>
        <v>0.8462355690960226</v>
      </c>
      <c r="I43" s="38">
        <f t="shared" si="4"/>
        <v>96141</v>
      </c>
      <c r="J43" s="38">
        <f t="shared" si="5"/>
        <v>81357.933848460714</v>
      </c>
      <c r="K43" s="41">
        <f>SUM(J43:J$119)/C43</f>
        <v>31.663391479305819</v>
      </c>
    </row>
    <row r="44" spans="1:11" x14ac:dyDescent="0.2">
      <c r="A44" s="61">
        <v>39</v>
      </c>
      <c r="C44" s="86">
        <v>96044</v>
      </c>
      <c r="D44" s="28">
        <f t="shared" si="0"/>
        <v>211</v>
      </c>
      <c r="E44" s="32">
        <f>SUMPRODUCT(D44:D$119*$A44:$A$119)/C44+0.5-$A44</f>
        <v>38.218927196837996</v>
      </c>
      <c r="F44" s="34">
        <f t="shared" si="1"/>
        <v>2.1969097496980549E-3</v>
      </c>
      <c r="G44" s="33"/>
      <c r="H44" s="41">
        <f>'HRQOL scores'!H$10</f>
        <v>0.8462355690960226</v>
      </c>
      <c r="I44" s="38">
        <f t="shared" si="4"/>
        <v>95938.5</v>
      </c>
      <c r="J44" s="38">
        <f t="shared" si="5"/>
        <v>81186.571145718757</v>
      </c>
      <c r="K44" s="41">
        <f>SUM(J44:J$119)/C44</f>
        <v>30.880258374671737</v>
      </c>
    </row>
    <row r="45" spans="1:11" x14ac:dyDescent="0.2">
      <c r="A45" s="61">
        <v>40</v>
      </c>
      <c r="C45" s="86">
        <v>95833</v>
      </c>
      <c r="D45" s="28">
        <f t="shared" si="0"/>
        <v>229</v>
      </c>
      <c r="E45" s="32">
        <f>SUMPRODUCT(D45:D$119*$A45:$A$119)/C45+0.5-$A45</f>
        <v>37.301974723666248</v>
      </c>
      <c r="F45" s="34">
        <f t="shared" si="1"/>
        <v>2.3895735289514051E-3</v>
      </c>
      <c r="G45" s="33"/>
      <c r="H45" s="41">
        <f>'HRQOL scores'!H$10</f>
        <v>0.8462355690960226</v>
      </c>
      <c r="I45" s="38">
        <f t="shared" si="4"/>
        <v>95718.5</v>
      </c>
      <c r="J45" s="38">
        <f t="shared" si="5"/>
        <v>81000.399320517638</v>
      </c>
      <c r="K45" s="41">
        <f>SUM(J45:J$119)/C45</f>
        <v>30.101081717062538</v>
      </c>
    </row>
    <row r="46" spans="1:11" x14ac:dyDescent="0.2">
      <c r="A46" s="61">
        <v>41</v>
      </c>
      <c r="C46" s="86">
        <v>95604</v>
      </c>
      <c r="D46" s="28">
        <f t="shared" si="0"/>
        <v>249</v>
      </c>
      <c r="E46" s="32">
        <f>SUMPRODUCT(D46:D$119*$A46:$A$119)/C46+0.5-$A46</f>
        <v>36.390126393175052</v>
      </c>
      <c r="F46" s="34">
        <f t="shared" si="1"/>
        <v>2.6044935358353208E-3</v>
      </c>
      <c r="G46" s="33"/>
      <c r="H46" s="41">
        <f>'HRQOL scores'!H$10</f>
        <v>0.8462355690960226</v>
      </c>
      <c r="I46" s="38">
        <f t="shared" si="4"/>
        <v>95479.5</v>
      </c>
      <c r="J46" s="38">
        <f t="shared" si="5"/>
        <v>80798.149019503689</v>
      </c>
      <c r="K46" s="41">
        <f>SUM(J46:J$119)/C46</f>
        <v>29.325933693890807</v>
      </c>
    </row>
    <row r="47" spans="1:11" x14ac:dyDescent="0.2">
      <c r="A47" s="61">
        <v>42</v>
      </c>
      <c r="C47" s="86">
        <v>95355</v>
      </c>
      <c r="D47" s="28">
        <f t="shared" si="0"/>
        <v>268</v>
      </c>
      <c r="E47" s="32">
        <f>SUMPRODUCT(D47:D$119*$A47:$A$119)/C47+0.5-$A47</f>
        <v>35.483846087704976</v>
      </c>
      <c r="F47" s="34">
        <f t="shared" si="1"/>
        <v>2.8105500498138533E-3</v>
      </c>
      <c r="G47" s="33"/>
      <c r="H47" s="41">
        <f>'HRQOL scores'!H$10</f>
        <v>0.8462355690960226</v>
      </c>
      <c r="I47" s="38">
        <f t="shared" si="4"/>
        <v>95221</v>
      </c>
      <c r="J47" s="38">
        <f t="shared" si="5"/>
        <v>80579.397124892363</v>
      </c>
      <c r="K47" s="41">
        <f>SUM(J47:J$119)/C47</f>
        <v>28.555171892939359</v>
      </c>
    </row>
    <row r="48" spans="1:11" x14ac:dyDescent="0.2">
      <c r="A48" s="61">
        <v>43</v>
      </c>
      <c r="C48" s="86">
        <v>95087</v>
      </c>
      <c r="D48" s="28">
        <f t="shared" si="0"/>
        <v>290</v>
      </c>
      <c r="E48" s="32">
        <f>SUMPRODUCT(D48:D$119*$A48:$A$119)/C48+0.5-$A48</f>
        <v>34.582447061039971</v>
      </c>
      <c r="F48" s="34">
        <f t="shared" si="1"/>
        <v>3.0498385688895431E-3</v>
      </c>
      <c r="G48" s="33"/>
      <c r="H48" s="41">
        <f>'HRQOL scores'!H$10</f>
        <v>0.8462355690960226</v>
      </c>
      <c r="I48" s="38">
        <f t="shared" si="4"/>
        <v>94942</v>
      </c>
      <c r="J48" s="38">
        <f t="shared" si="5"/>
        <v>80343.297401114571</v>
      </c>
      <c r="K48" s="41">
        <f>SUM(J48:J$119)/C48</f>
        <v>27.78822571672616</v>
      </c>
    </row>
    <row r="49" spans="1:11" x14ac:dyDescent="0.2">
      <c r="A49" s="61">
        <v>44</v>
      </c>
      <c r="C49" s="86">
        <v>94797</v>
      </c>
      <c r="D49" s="28">
        <f t="shared" si="0"/>
        <v>315</v>
      </c>
      <c r="E49" s="32">
        <f>SUMPRODUCT(D49:D$119*$A49:$A$119)/C49+0.5-$A49</f>
        <v>33.686711010824268</v>
      </c>
      <c r="F49" s="34">
        <f t="shared" si="1"/>
        <v>3.3228899648723061E-3</v>
      </c>
      <c r="G49" s="33"/>
      <c r="H49" s="41">
        <f>'HRQOL scores'!H$10</f>
        <v>0.8462355690960226</v>
      </c>
      <c r="I49" s="38">
        <f t="shared" si="4"/>
        <v>94639.5</v>
      </c>
      <c r="J49" s="38">
        <f t="shared" si="5"/>
        <v>80087.311141463026</v>
      </c>
      <c r="K49" s="41">
        <f>SUM(J49:J$119)/C49</f>
        <v>27.02570462488503</v>
      </c>
    </row>
    <row r="50" spans="1:11" x14ac:dyDescent="0.2">
      <c r="A50" s="61">
        <v>45</v>
      </c>
      <c r="C50" s="86">
        <v>94482</v>
      </c>
      <c r="D50" s="28">
        <f t="shared" si="0"/>
        <v>341</v>
      </c>
      <c r="E50" s="32">
        <f>SUMPRODUCT(D50:D$119*$A50:$A$119)/C50+0.5-$A50</f>
        <v>32.79735445580225</v>
      </c>
      <c r="F50" s="34">
        <f t="shared" si="1"/>
        <v>3.6091530661925024E-3</v>
      </c>
      <c r="G50" s="33"/>
      <c r="H50" s="41">
        <f>'HRQOL scores'!H$11</f>
        <v>0.82827388890550535</v>
      </c>
      <c r="I50" s="38">
        <f t="shared" si="4"/>
        <v>94311.5</v>
      </c>
      <c r="J50" s="38">
        <f t="shared" si="5"/>
        <v>78115.752873511563</v>
      </c>
      <c r="K50" s="41">
        <f>SUM(J50:J$119)/C50</f>
        <v>26.26816123900598</v>
      </c>
    </row>
    <row r="51" spans="1:11" x14ac:dyDescent="0.2">
      <c r="A51" s="61">
        <v>46</v>
      </c>
      <c r="C51" s="86">
        <v>94141</v>
      </c>
      <c r="D51" s="28">
        <f t="shared" si="0"/>
        <v>369</v>
      </c>
      <c r="E51" s="32">
        <f>SUMPRODUCT(D51:D$119*$A51:$A$119)/C51+0.5-$A51</f>
        <v>31.914342780436883</v>
      </c>
      <c r="F51" s="34">
        <f t="shared" si="1"/>
        <v>3.9196524362392583E-3</v>
      </c>
      <c r="G51" s="33"/>
      <c r="H51" s="41">
        <f>'HRQOL scores'!H$11</f>
        <v>0.82827388890550535</v>
      </c>
      <c r="I51" s="38">
        <f t="shared" si="4"/>
        <v>93956.5</v>
      </c>
      <c r="J51" s="38">
        <f t="shared" si="5"/>
        <v>77821.715642950119</v>
      </c>
      <c r="K51" s="41">
        <f>SUM(J51:J$119)/C51</f>
        <v>25.533536475183514</v>
      </c>
    </row>
    <row r="52" spans="1:11" x14ac:dyDescent="0.2">
      <c r="A52" s="61">
        <v>47</v>
      </c>
      <c r="C52" s="86">
        <v>93772</v>
      </c>
      <c r="D52" s="28">
        <f t="shared" si="0"/>
        <v>397</v>
      </c>
      <c r="E52" s="32">
        <f>SUMPRODUCT(D52:D$119*$A52:$A$119)/C52+0.5-$A52</f>
        <v>31.037960624633243</v>
      </c>
      <c r="F52" s="34">
        <f t="shared" si="1"/>
        <v>4.2336731646973507E-3</v>
      </c>
      <c r="G52" s="33"/>
      <c r="H52" s="41">
        <f>'HRQOL scores'!H$11</f>
        <v>0.82827388890550535</v>
      </c>
      <c r="I52" s="38">
        <f t="shared" si="4"/>
        <v>93573.5</v>
      </c>
      <c r="J52" s="38">
        <f t="shared" si="5"/>
        <v>77504.486743499307</v>
      </c>
      <c r="K52" s="41">
        <f>SUM(J52:J$119)/C52</f>
        <v>24.804109346791162</v>
      </c>
    </row>
    <row r="53" spans="1:11" x14ac:dyDescent="0.2">
      <c r="A53" s="61">
        <v>48</v>
      </c>
      <c r="C53" s="86">
        <v>93375</v>
      </c>
      <c r="D53" s="28">
        <f t="shared" si="0"/>
        <v>425</v>
      </c>
      <c r="E53" s="32">
        <f>SUMPRODUCT(D53:D$119*$A53:$A$119)/C53+0.5-$A53</f>
        <v>30.167798058292988</v>
      </c>
      <c r="F53" s="34">
        <f t="shared" si="1"/>
        <v>4.5515394912985273E-3</v>
      </c>
      <c r="G53" s="33"/>
      <c r="H53" s="41">
        <f>'HRQOL scores'!H$11</f>
        <v>0.82827388890550535</v>
      </c>
      <c r="I53" s="38">
        <f t="shared" si="4"/>
        <v>93162.5</v>
      </c>
      <c r="J53" s="38">
        <f t="shared" si="5"/>
        <v>77164.06617515914</v>
      </c>
      <c r="K53" s="41">
        <f>SUM(J53:J$119)/C53</f>
        <v>24.079533653802422</v>
      </c>
    </row>
    <row r="54" spans="1:11" x14ac:dyDescent="0.2">
      <c r="A54" s="61">
        <v>49</v>
      </c>
      <c r="C54" s="86">
        <v>92950</v>
      </c>
      <c r="D54" s="28">
        <f t="shared" si="0"/>
        <v>453</v>
      </c>
      <c r="E54" s="32">
        <f>SUMPRODUCT(D54:D$119*$A54:$A$119)/C54+0.5-$A54</f>
        <v>29.303449636289486</v>
      </c>
      <c r="F54" s="34">
        <f t="shared" si="1"/>
        <v>4.8735879505110271E-3</v>
      </c>
      <c r="G54" s="33"/>
      <c r="H54" s="41">
        <f>'HRQOL scores'!H$11</f>
        <v>0.82827388890550535</v>
      </c>
      <c r="I54" s="38">
        <f t="shared" si="4"/>
        <v>92723.5</v>
      </c>
      <c r="J54" s="38">
        <f t="shared" si="5"/>
        <v>76800.453937929618</v>
      </c>
      <c r="K54" s="41">
        <f>SUM(J54:J$119)/C54</f>
        <v>23.359466258726655</v>
      </c>
    </row>
    <row r="55" spans="1:11" x14ac:dyDescent="0.2">
      <c r="A55" s="61">
        <v>50</v>
      </c>
      <c r="C55" s="86">
        <v>92497</v>
      </c>
      <c r="D55" s="28">
        <f t="shared" si="0"/>
        <v>484</v>
      </c>
      <c r="E55" s="32">
        <f>SUMPRODUCT(D55:D$119*$A55:$A$119)/C55+0.5-$A55</f>
        <v>28.444513267382817</v>
      </c>
      <c r="F55" s="34">
        <f t="shared" si="1"/>
        <v>5.2326021384477336E-3</v>
      </c>
      <c r="G55" s="33"/>
      <c r="H55" s="41">
        <f>'HRQOL scores'!H$11</f>
        <v>0.82827388890550535</v>
      </c>
      <c r="I55" s="38">
        <f t="shared" si="4"/>
        <v>92255</v>
      </c>
      <c r="J55" s="38">
        <f t="shared" si="5"/>
        <v>76412.407620977392</v>
      </c>
      <c r="K55" s="41">
        <f>SUM(J55:J$119)/C55</f>
        <v>22.643566113611378</v>
      </c>
    </row>
    <row r="56" spans="1:11" x14ac:dyDescent="0.2">
      <c r="A56" s="61">
        <v>51</v>
      </c>
      <c r="C56" s="86">
        <v>92013</v>
      </c>
      <c r="D56" s="28">
        <f t="shared" si="0"/>
        <v>517</v>
      </c>
      <c r="E56" s="32">
        <f>SUMPRODUCT(D56:D$119*$A56:$A$119)/C56+0.5-$A56</f>
        <v>27.591504936184108</v>
      </c>
      <c r="F56" s="34">
        <f t="shared" si="1"/>
        <v>5.6187712605827436E-3</v>
      </c>
      <c r="G56" s="33"/>
      <c r="H56" s="41">
        <f>'HRQOL scores'!H$11</f>
        <v>0.82827388890550535</v>
      </c>
      <c r="I56" s="38">
        <f t="shared" si="4"/>
        <v>91754.5</v>
      </c>
      <c r="J56" s="38">
        <f t="shared" si="5"/>
        <v>75997.856539580185</v>
      </c>
      <c r="K56" s="41">
        <f>SUM(J56:J$119)/C56</f>
        <v>21.932221829412519</v>
      </c>
    </row>
    <row r="57" spans="1:11" x14ac:dyDescent="0.2">
      <c r="A57" s="61">
        <v>52</v>
      </c>
      <c r="C57" s="86">
        <v>91496</v>
      </c>
      <c r="D57" s="28">
        <f t="shared" si="0"/>
        <v>554</v>
      </c>
      <c r="E57" s="32">
        <f>SUMPRODUCT(D57:D$119*$A57:$A$119)/C57+0.5-$A57</f>
        <v>26.744586033193883</v>
      </c>
      <c r="F57" s="34">
        <f t="shared" si="1"/>
        <v>6.0549095042406222E-3</v>
      </c>
      <c r="G57" s="33"/>
      <c r="H57" s="41">
        <f>'HRQOL scores'!H$11</f>
        <v>0.82827388890550535</v>
      </c>
      <c r="I57" s="38">
        <f t="shared" si="4"/>
        <v>91219</v>
      </c>
      <c r="J57" s="38">
        <f t="shared" si="5"/>
        <v>75554.315872071296</v>
      </c>
      <c r="K57" s="41">
        <f>SUM(J57:J$119)/C57</f>
        <v>21.225536314703962</v>
      </c>
    </row>
    <row r="58" spans="1:11" x14ac:dyDescent="0.2">
      <c r="A58" s="61">
        <v>53</v>
      </c>
      <c r="C58" s="86">
        <v>90942</v>
      </c>
      <c r="D58" s="28">
        <f t="shared" si="0"/>
        <v>591</v>
      </c>
      <c r="E58" s="32">
        <f>SUMPRODUCT(D58:D$119*$A58:$A$119)/C58+0.5-$A58</f>
        <v>25.904462665139405</v>
      </c>
      <c r="F58" s="34">
        <f t="shared" si="1"/>
        <v>6.4986474896087613E-3</v>
      </c>
      <c r="G58" s="33"/>
      <c r="H58" s="41">
        <f>'HRQOL scores'!H$11</f>
        <v>0.82827388890550535</v>
      </c>
      <c r="I58" s="38">
        <f t="shared" si="4"/>
        <v>90646.5</v>
      </c>
      <c r="J58" s="38">
        <f t="shared" si="5"/>
        <v>75080.129070672891</v>
      </c>
      <c r="K58" s="41">
        <f>SUM(J58:J$119)/C58</f>
        <v>20.524041199644635</v>
      </c>
    </row>
    <row r="59" spans="1:11" x14ac:dyDescent="0.2">
      <c r="A59" s="61">
        <v>54</v>
      </c>
      <c r="C59" s="86">
        <v>90351</v>
      </c>
      <c r="D59" s="28">
        <f t="shared" si="0"/>
        <v>632</v>
      </c>
      <c r="E59" s="32">
        <f>SUMPRODUCT(D59:D$119*$A59:$A$119)/C59+0.5-$A59</f>
        <v>25.070637222533321</v>
      </c>
      <c r="F59" s="34">
        <f t="shared" si="1"/>
        <v>6.9949419486225939E-3</v>
      </c>
      <c r="G59" s="33"/>
      <c r="H59" s="41">
        <f>'HRQOL scores'!H$11</f>
        <v>0.82827388890550535</v>
      </c>
      <c r="I59" s="38">
        <f t="shared" si="4"/>
        <v>90035</v>
      </c>
      <c r="J59" s="38">
        <f t="shared" si="5"/>
        <v>74573.639587607177</v>
      </c>
      <c r="K59" s="41">
        <f>SUM(J59:J$119)/C59</f>
        <v>19.827309334787767</v>
      </c>
    </row>
    <row r="60" spans="1:11" x14ac:dyDescent="0.2">
      <c r="A60" s="61">
        <v>55</v>
      </c>
      <c r="C60" s="86">
        <v>89719</v>
      </c>
      <c r="D60" s="28">
        <f t="shared" si="0"/>
        <v>675</v>
      </c>
      <c r="E60" s="32">
        <f>SUMPRODUCT(D60:D$119*$A60:$A$119)/C60+0.5-$A60</f>
        <v>24.243718094195302</v>
      </c>
      <c r="F60" s="34">
        <f t="shared" si="1"/>
        <v>7.5234900076906787E-3</v>
      </c>
      <c r="G60" s="33"/>
      <c r="H60" s="41">
        <f>'HRQOL scores'!H$12</f>
        <v>0.82071950942768612</v>
      </c>
      <c r="I60" s="38">
        <f t="shared" si="4"/>
        <v>89381.5</v>
      </c>
      <c r="J60" s="38">
        <f t="shared" si="5"/>
        <v>73357.140831910729</v>
      </c>
      <c r="K60" s="41">
        <f>SUM(J60:J$119)/C60</f>
        <v>19.135786022133576</v>
      </c>
    </row>
    <row r="61" spans="1:11" x14ac:dyDescent="0.2">
      <c r="A61" s="61">
        <v>56</v>
      </c>
      <c r="C61" s="86">
        <v>89044</v>
      </c>
      <c r="D61" s="28">
        <f t="shared" si="0"/>
        <v>721</v>
      </c>
      <c r="E61" s="32">
        <f>SUMPRODUCT(D61:D$119*$A61:$A$119)/C61+0.5-$A61</f>
        <v>23.423707871312033</v>
      </c>
      <c r="F61" s="34">
        <f t="shared" si="1"/>
        <v>8.0971205246844254E-3</v>
      </c>
      <c r="G61" s="33"/>
      <c r="H61" s="41">
        <f>'HRQOL scores'!H$12</f>
        <v>0.82071950942768612</v>
      </c>
      <c r="I61" s="38">
        <f t="shared" si="4"/>
        <v>88683.5</v>
      </c>
      <c r="J61" s="38">
        <f t="shared" si="5"/>
        <v>72784.278614330207</v>
      </c>
      <c r="K61" s="41">
        <f>SUM(J61:J$119)/C61</f>
        <v>18.457015018281883</v>
      </c>
    </row>
    <row r="62" spans="1:11" x14ac:dyDescent="0.2">
      <c r="A62" s="61">
        <v>57</v>
      </c>
      <c r="C62" s="86">
        <v>88323</v>
      </c>
      <c r="D62" s="28">
        <f t="shared" si="0"/>
        <v>774</v>
      </c>
      <c r="E62" s="32">
        <f>SUMPRODUCT(D62:D$119*$A62:$A$119)/C62+0.5-$A62</f>
        <v>22.610839121102188</v>
      </c>
      <c r="F62" s="34">
        <f t="shared" si="1"/>
        <v>8.7632892904452968E-3</v>
      </c>
      <c r="G62" s="33"/>
      <c r="H62" s="41">
        <f>'HRQOL scores'!H$12</f>
        <v>0.82071950942768612</v>
      </c>
      <c r="I62" s="38">
        <f t="shared" si="4"/>
        <v>87936</v>
      </c>
      <c r="J62" s="38">
        <f t="shared" si="5"/>
        <v>72170.790781033007</v>
      </c>
      <c r="K62" s="41">
        <f>SUM(J62:J$119)/C62</f>
        <v>17.783614309676548</v>
      </c>
    </row>
    <row r="63" spans="1:11" x14ac:dyDescent="0.2">
      <c r="A63" s="61">
        <v>58</v>
      </c>
      <c r="C63" s="86">
        <v>87549</v>
      </c>
      <c r="D63" s="28">
        <f t="shared" si="0"/>
        <v>835</v>
      </c>
      <c r="E63" s="32">
        <f>SUMPRODUCT(D63:D$119*$A63:$A$119)/C63+0.5-$A63</f>
        <v>21.806315819633667</v>
      </c>
      <c r="F63" s="34">
        <f t="shared" si="1"/>
        <v>9.5375161338222027E-3</v>
      </c>
      <c r="G63" s="33"/>
      <c r="H63" s="41">
        <f>'HRQOL scores'!H$12</f>
        <v>0.82071950942768612</v>
      </c>
      <c r="I63" s="38">
        <f t="shared" si="4"/>
        <v>87131.5</v>
      </c>
      <c r="J63" s="38">
        <f t="shared" si="5"/>
        <v>71510.521935698431</v>
      </c>
      <c r="K63" s="41">
        <f>SUM(J63:J$119)/C63</f>
        <v>17.116487634267994</v>
      </c>
    </row>
    <row r="64" spans="1:11" x14ac:dyDescent="0.2">
      <c r="A64" s="61">
        <v>59</v>
      </c>
      <c r="C64" s="86">
        <v>86714</v>
      </c>
      <c r="D64" s="28">
        <f t="shared" si="0"/>
        <v>905</v>
      </c>
      <c r="E64" s="32">
        <f>SUMPRODUCT(D64:D$119*$A64:$A$119)/C64+0.5-$A64</f>
        <v>21.011481925561128</v>
      </c>
      <c r="F64" s="34">
        <f t="shared" si="1"/>
        <v>1.0436607698872155E-2</v>
      </c>
      <c r="G64" s="33"/>
      <c r="H64" s="41">
        <f>'HRQOL scores'!H$12</f>
        <v>0.82071950942768612</v>
      </c>
      <c r="I64" s="38">
        <f t="shared" si="4"/>
        <v>86261.5</v>
      </c>
      <c r="J64" s="38">
        <f t="shared" si="5"/>
        <v>70796.495962496352</v>
      </c>
      <c r="K64" s="41">
        <f>SUM(J64:J$119)/C64</f>
        <v>16.456637382162398</v>
      </c>
    </row>
    <row r="65" spans="1:11" x14ac:dyDescent="0.2">
      <c r="A65" s="61">
        <v>60</v>
      </c>
      <c r="C65" s="86">
        <v>85809</v>
      </c>
      <c r="D65" s="28">
        <f t="shared" si="0"/>
        <v>986</v>
      </c>
      <c r="E65" s="32">
        <f>SUMPRODUCT(D65:D$119*$A65:$A$119)/C65+0.5-$A65</f>
        <v>20.227809946428792</v>
      </c>
      <c r="F65" s="34">
        <f t="shared" si="1"/>
        <v>1.1490636180354043E-2</v>
      </c>
      <c r="G65" s="33"/>
      <c r="H65" s="41">
        <f>'HRQOL scores'!H$12</f>
        <v>0.82071950942768612</v>
      </c>
      <c r="I65" s="38">
        <f t="shared" si="4"/>
        <v>85316</v>
      </c>
      <c r="J65" s="38">
        <f t="shared" si="5"/>
        <v>70020.505666332465</v>
      </c>
      <c r="K65" s="41">
        <f>SUM(J65:J$119)/C65</f>
        <v>15.805152816072136</v>
      </c>
    </row>
    <row r="66" spans="1:11" x14ac:dyDescent="0.2">
      <c r="A66" s="61">
        <v>61</v>
      </c>
      <c r="C66" s="86">
        <v>84823</v>
      </c>
      <c r="D66" s="28">
        <f t="shared" si="0"/>
        <v>1076</v>
      </c>
      <c r="E66" s="32">
        <f>SUMPRODUCT(D66:D$119*$A66:$A$119)/C66+0.5-$A66</f>
        <v>19.457130067235397</v>
      </c>
      <c r="F66" s="34">
        <f t="shared" si="1"/>
        <v>1.2685238673472998E-2</v>
      </c>
      <c r="G66" s="33"/>
      <c r="H66" s="41">
        <f>'HRQOL scores'!H$12</f>
        <v>0.82071950942768612</v>
      </c>
      <c r="I66" s="38">
        <f t="shared" si="4"/>
        <v>84285</v>
      </c>
      <c r="J66" s="38">
        <f t="shared" si="5"/>
        <v>69174.343852112521</v>
      </c>
      <c r="K66" s="41">
        <f>SUM(J66:J$119)/C66</f>
        <v>15.163385547882077</v>
      </c>
    </row>
    <row r="67" spans="1:11" x14ac:dyDescent="0.2">
      <c r="A67" s="61">
        <v>62</v>
      </c>
      <c r="C67" s="86">
        <v>83747</v>
      </c>
      <c r="D67" s="28">
        <f t="shared" si="0"/>
        <v>1168</v>
      </c>
      <c r="E67" s="32">
        <f>SUMPRODUCT(D67:D$119*$A67:$A$119)/C67+0.5-$A67</f>
        <v>18.700695471994322</v>
      </c>
      <c r="F67" s="34">
        <f t="shared" si="1"/>
        <v>1.3946768242444505E-2</v>
      </c>
      <c r="G67" s="33"/>
      <c r="H67" s="41">
        <f>'HRQOL scores'!H$12</f>
        <v>0.82071950942768612</v>
      </c>
      <c r="I67" s="38">
        <f t="shared" si="4"/>
        <v>83163</v>
      </c>
      <c r="J67" s="38">
        <f t="shared" si="5"/>
        <v>68253.496562534667</v>
      </c>
      <c r="K67" s="41">
        <f>SUM(J67:J$119)/C67</f>
        <v>14.532216180590218</v>
      </c>
    </row>
    <row r="68" spans="1:11" x14ac:dyDescent="0.2">
      <c r="A68" s="61">
        <v>63</v>
      </c>
      <c r="C68" s="86">
        <v>82579</v>
      </c>
      <c r="D68" s="28">
        <f t="shared" si="0"/>
        <v>1254</v>
      </c>
      <c r="E68" s="32">
        <f>SUMPRODUCT(D68:D$119*$A68:$A$119)/C68+0.5-$A68</f>
        <v>17.958126687088821</v>
      </c>
      <c r="F68" s="34">
        <f t="shared" si="1"/>
        <v>1.5185458772811489E-2</v>
      </c>
      <c r="G68" s="33"/>
      <c r="H68" s="41">
        <f>'HRQOL scores'!H$12</f>
        <v>0.82071950942768612</v>
      </c>
      <c r="I68" s="38">
        <f t="shared" si="4"/>
        <v>81952</v>
      </c>
      <c r="J68" s="38">
        <f t="shared" si="5"/>
        <v>67259.605236617732</v>
      </c>
      <c r="K68" s="41">
        <f>SUM(J68:J$119)/C68</f>
        <v>13.911236657181055</v>
      </c>
    </row>
    <row r="69" spans="1:11" x14ac:dyDescent="0.2">
      <c r="A69" s="61">
        <v>64</v>
      </c>
      <c r="C69" s="86">
        <v>81325</v>
      </c>
      <c r="D69" s="28">
        <f t="shared" ref="D69:D119" si="6">C69-C70</f>
        <v>1338</v>
      </c>
      <c r="E69" s="32">
        <f>SUMPRODUCT(D69:D$119*$A69:$A$119)/C69+0.5-$A69</f>
        <v>17.227324238464291</v>
      </c>
      <c r="F69" s="34">
        <f t="shared" ref="F69:F115" si="7">D69/C69</f>
        <v>1.6452505379649554E-2</v>
      </c>
      <c r="G69" s="33"/>
      <c r="H69" s="41">
        <f>'HRQOL scores'!H$12</f>
        <v>0.82071950942768612</v>
      </c>
      <c r="I69" s="38">
        <f t="shared" ref="I69:I100" si="8">(D69*0.5+C70)</f>
        <v>80656</v>
      </c>
      <c r="J69" s="38">
        <f t="shared" ref="J69:J100" si="9">I69*H69</f>
        <v>66195.952752399447</v>
      </c>
      <c r="K69" s="41">
        <f>SUM(J69:J$119)/C69</f>
        <v>13.298695440230395</v>
      </c>
    </row>
    <row r="70" spans="1:11" x14ac:dyDescent="0.2">
      <c r="A70" s="61">
        <v>65</v>
      </c>
      <c r="C70" s="86">
        <v>79987</v>
      </c>
      <c r="D70" s="28">
        <f t="shared" si="6"/>
        <v>1424</v>
      </c>
      <c r="E70" s="32">
        <f>SUMPRODUCT(D70:D$119*$A70:$A$119)/C70+0.5-$A70</f>
        <v>16.507134205472241</v>
      </c>
      <c r="F70" s="34">
        <f t="shared" si="7"/>
        <v>1.7802892970107641E-2</v>
      </c>
      <c r="G70" s="33"/>
      <c r="H70" s="41">
        <f>'HRQOL scores'!H$13</f>
        <v>0.80632914642989006</v>
      </c>
      <c r="I70" s="38">
        <f t="shared" si="8"/>
        <v>79275</v>
      </c>
      <c r="J70" s="38">
        <f t="shared" si="9"/>
        <v>63921.743083229536</v>
      </c>
      <c r="K70" s="41">
        <f>SUM(J70:J$119)/C70</f>
        <v>12.693568378915792</v>
      </c>
    </row>
    <row r="71" spans="1:11" x14ac:dyDescent="0.2">
      <c r="A71" s="61">
        <v>66</v>
      </c>
      <c r="C71" s="86">
        <v>78563</v>
      </c>
      <c r="D71" s="28">
        <f t="shared" si="6"/>
        <v>1515</v>
      </c>
      <c r="E71" s="32">
        <f>SUMPRODUCT(D71:D$119*$A71:$A$119)/C71+0.5-$A71</f>
        <v>15.79727280899543</v>
      </c>
      <c r="F71" s="34">
        <f t="shared" si="7"/>
        <v>1.9283886816949456E-2</v>
      </c>
      <c r="G71" s="33"/>
      <c r="H71" s="41">
        <f>'HRQOL scores'!H$13</f>
        <v>0.80632914642989006</v>
      </c>
      <c r="I71" s="38">
        <f t="shared" si="8"/>
        <v>77805.5</v>
      </c>
      <c r="J71" s="38">
        <f t="shared" si="9"/>
        <v>62736.842402550814</v>
      </c>
      <c r="K71" s="41">
        <f>SUM(J71:J$119)/C71</f>
        <v>12.110009939043925</v>
      </c>
    </row>
    <row r="72" spans="1:11" x14ac:dyDescent="0.2">
      <c r="A72" s="61">
        <v>67</v>
      </c>
      <c r="C72" s="86">
        <v>77048</v>
      </c>
      <c r="D72" s="28">
        <f t="shared" si="6"/>
        <v>1618</v>
      </c>
      <c r="E72" s="32">
        <f>SUMPRODUCT(D72:D$119*$A72:$A$119)/C72+0.5-$A72</f>
        <v>15.098064111892697</v>
      </c>
      <c r="F72" s="34">
        <f t="shared" si="7"/>
        <v>2.0999896168622158E-2</v>
      </c>
      <c r="G72" s="33"/>
      <c r="H72" s="41">
        <f>'HRQOL scores'!H$13</f>
        <v>0.80632914642989006</v>
      </c>
      <c r="I72" s="38">
        <f t="shared" si="8"/>
        <v>76239</v>
      </c>
      <c r="J72" s="38">
        <f t="shared" si="9"/>
        <v>61473.72779466839</v>
      </c>
      <c r="K72" s="41">
        <f>SUM(J72:J$119)/C72</f>
        <v>11.53387327949534</v>
      </c>
    </row>
    <row r="73" spans="1:11" x14ac:dyDescent="0.2">
      <c r="A73" s="61">
        <v>68</v>
      </c>
      <c r="C73" s="86">
        <v>75430</v>
      </c>
      <c r="D73" s="28">
        <f t="shared" si="6"/>
        <v>1732</v>
      </c>
      <c r="E73" s="32">
        <f>SUMPRODUCT(D73:D$119*$A73:$A$119)/C73+0.5-$A73</f>
        <v>14.411197715671591</v>
      </c>
      <c r="F73" s="34">
        <f t="shared" si="7"/>
        <v>2.2961686331698265E-2</v>
      </c>
      <c r="G73" s="33"/>
      <c r="H73" s="41">
        <f>'HRQOL scores'!H$13</f>
        <v>0.80632914642989006</v>
      </c>
      <c r="I73" s="38">
        <f t="shared" si="8"/>
        <v>74564</v>
      </c>
      <c r="J73" s="38">
        <f t="shared" si="9"/>
        <v>60123.126474398319</v>
      </c>
      <c r="K73" s="41">
        <f>SUM(J73:J$119)/C73</f>
        <v>10.966301745245772</v>
      </c>
    </row>
    <row r="74" spans="1:11" x14ac:dyDescent="0.2">
      <c r="A74" s="61">
        <v>69</v>
      </c>
      <c r="C74" s="86">
        <v>73698</v>
      </c>
      <c r="D74" s="28">
        <f t="shared" si="6"/>
        <v>1855</v>
      </c>
      <c r="E74" s="32">
        <f>SUMPRODUCT(D74:D$119*$A74:$A$119)/C74+0.5-$A74</f>
        <v>13.738129171661484</v>
      </c>
      <c r="F74" s="34">
        <f t="shared" si="7"/>
        <v>2.517028956009661E-2</v>
      </c>
      <c r="G74" s="33"/>
      <c r="H74" s="41">
        <f>'HRQOL scores'!H$13</f>
        <v>0.80632914642989006</v>
      </c>
      <c r="I74" s="38">
        <f t="shared" si="8"/>
        <v>72770.5</v>
      </c>
      <c r="J74" s="38">
        <f t="shared" si="9"/>
        <v>58676.975150276317</v>
      </c>
      <c r="K74" s="41">
        <f>SUM(J74:J$119)/C74</f>
        <v>10.408220225372332</v>
      </c>
    </row>
    <row r="75" spans="1:11" x14ac:dyDescent="0.2">
      <c r="A75" s="61">
        <v>70</v>
      </c>
      <c r="C75" s="86">
        <v>71843</v>
      </c>
      <c r="D75" s="28">
        <f t="shared" si="6"/>
        <v>1979</v>
      </c>
      <c r="E75" s="32">
        <f>SUMPRODUCT(D75:D$119*$A75:$A$119)/C75+0.5-$A75</f>
        <v>13.079940198670826</v>
      </c>
      <c r="F75" s="34">
        <f t="shared" si="7"/>
        <v>2.7546177080578483E-2</v>
      </c>
      <c r="G75" s="33"/>
      <c r="H75" s="41">
        <f>'HRQOL scores'!H$13</f>
        <v>0.80632914642989006</v>
      </c>
      <c r="I75" s="38">
        <f t="shared" si="8"/>
        <v>70853.5</v>
      </c>
      <c r="J75" s="38">
        <f t="shared" si="9"/>
        <v>57131.242176570217</v>
      </c>
      <c r="K75" s="41">
        <f>SUM(J75:J$119)/C75</f>
        <v>9.8602235293516944</v>
      </c>
    </row>
    <row r="76" spans="1:11" x14ac:dyDescent="0.2">
      <c r="A76" s="61">
        <v>71</v>
      </c>
      <c r="C76" s="86">
        <v>69864</v>
      </c>
      <c r="D76" s="28">
        <f t="shared" si="6"/>
        <v>2110</v>
      </c>
      <c r="E76" s="32">
        <f>SUMPRODUCT(D76:D$119*$A76:$A$119)/C76+0.5-$A76</f>
        <v>12.436285407264222</v>
      </c>
      <c r="F76" s="34">
        <f t="shared" si="7"/>
        <v>3.0201534409710296E-2</v>
      </c>
      <c r="G76" s="33"/>
      <c r="H76" s="41">
        <f>'HRQOL scores'!H$13</f>
        <v>0.80632914642989006</v>
      </c>
      <c r="I76" s="38">
        <f t="shared" si="8"/>
        <v>68809</v>
      </c>
      <c r="J76" s="38">
        <f t="shared" si="9"/>
        <v>55482.702236694306</v>
      </c>
      <c r="K76" s="41">
        <f>SUM(J76:J$119)/C76</f>
        <v>9.3217794120382962</v>
      </c>
    </row>
    <row r="77" spans="1:11" x14ac:dyDescent="0.2">
      <c r="A77" s="61">
        <v>72</v>
      </c>
      <c r="C77" s="86">
        <v>67754</v>
      </c>
      <c r="D77" s="28">
        <f t="shared" si="6"/>
        <v>2255</v>
      </c>
      <c r="E77" s="32">
        <f>SUMPRODUCT(D77:D$119*$A77:$A$119)/C77+0.5-$A77</f>
        <v>11.808006076292301</v>
      </c>
      <c r="F77" s="34">
        <f t="shared" si="7"/>
        <v>3.3282167842489004E-2</v>
      </c>
      <c r="G77" s="33"/>
      <c r="H77" s="41">
        <f>'HRQOL scores'!H$13</f>
        <v>0.80632914642989006</v>
      </c>
      <c r="I77" s="38">
        <f t="shared" si="8"/>
        <v>66626.5</v>
      </c>
      <c r="J77" s="38">
        <f t="shared" si="9"/>
        <v>53722.888874611068</v>
      </c>
      <c r="K77" s="41">
        <f>SUM(J77:J$119)/C77</f>
        <v>8.7931944181295449</v>
      </c>
    </row>
    <row r="78" spans="1:11" x14ac:dyDescent="0.2">
      <c r="A78" s="61">
        <v>73</v>
      </c>
      <c r="C78" s="86">
        <v>65499</v>
      </c>
      <c r="D78" s="28">
        <f t="shared" si="6"/>
        <v>2410</v>
      </c>
      <c r="E78" s="32">
        <f>SUMPRODUCT(D78:D$119*$A78:$A$119)/C78+0.5-$A78</f>
        <v>11.197318183378499</v>
      </c>
      <c r="F78" s="34">
        <f t="shared" si="7"/>
        <v>3.6794454877173699E-2</v>
      </c>
      <c r="G78" s="33"/>
      <c r="H78" s="41">
        <f>'HRQOL scores'!H$13</f>
        <v>0.80632914642989006</v>
      </c>
      <c r="I78" s="38">
        <f t="shared" si="8"/>
        <v>64294</v>
      </c>
      <c r="J78" s="38">
        <f t="shared" si="9"/>
        <v>51842.126140563349</v>
      </c>
      <c r="K78" s="41">
        <f>SUM(J78:J$119)/C78</f>
        <v>8.275717274024613</v>
      </c>
    </row>
    <row r="79" spans="1:11" x14ac:dyDescent="0.2">
      <c r="A79" s="61">
        <v>74</v>
      </c>
      <c r="C79" s="86">
        <v>63089</v>
      </c>
      <c r="D79" s="28">
        <f t="shared" si="6"/>
        <v>2570</v>
      </c>
      <c r="E79" s="32">
        <f>SUMPRODUCT(D79:D$119*$A79:$A$119)/C79+0.5-$A79</f>
        <v>10.605955771895381</v>
      </c>
      <c r="F79" s="34">
        <f t="shared" si="7"/>
        <v>4.0736102965651701E-2</v>
      </c>
      <c r="G79" s="33"/>
      <c r="H79" s="41">
        <f>'HRQOL scores'!H$13</f>
        <v>0.80632914642989006</v>
      </c>
      <c r="I79" s="38">
        <f t="shared" si="8"/>
        <v>61804</v>
      </c>
      <c r="J79" s="38">
        <f t="shared" si="9"/>
        <v>49834.366565952929</v>
      </c>
      <c r="K79" s="41">
        <f>SUM(J79:J$119)/C79</f>
        <v>7.770119665722623</v>
      </c>
    </row>
    <row r="80" spans="1:11" x14ac:dyDescent="0.2">
      <c r="A80" s="61">
        <v>75</v>
      </c>
      <c r="C80" s="86">
        <v>60519</v>
      </c>
      <c r="D80" s="28">
        <f t="shared" si="6"/>
        <v>2726</v>
      </c>
      <c r="E80" s="32">
        <f>SUMPRODUCT(D80:D$119*$A80:$A$119)/C80+0.5-$A80</f>
        <v>10.035115314084962</v>
      </c>
      <c r="F80" s="34">
        <f t="shared" si="7"/>
        <v>4.5043705282638513E-2</v>
      </c>
      <c r="G80" s="33"/>
      <c r="H80" s="41">
        <f>'HRQOL scores'!H$14</f>
        <v>0.75503191972960004</v>
      </c>
      <c r="I80" s="38">
        <f t="shared" si="8"/>
        <v>59156</v>
      </c>
      <c r="J80" s="38">
        <f t="shared" si="9"/>
        <v>44664.668243524218</v>
      </c>
      <c r="K80" s="41">
        <f>SUM(J80:J$119)/C80</f>
        <v>7.2766356520236881</v>
      </c>
    </row>
    <row r="81" spans="1:11" x14ac:dyDescent="0.2">
      <c r="A81" s="61">
        <v>76</v>
      </c>
      <c r="C81" s="86">
        <v>57793</v>
      </c>
      <c r="D81" s="28">
        <f t="shared" si="6"/>
        <v>2871</v>
      </c>
      <c r="E81" s="32">
        <f>SUMPRODUCT(D81:D$119*$A81:$A$119)/C81+0.5-$A81</f>
        <v>9.4848708960100367</v>
      </c>
      <c r="F81" s="34">
        <f t="shared" si="7"/>
        <v>4.9677296558406726E-2</v>
      </c>
      <c r="G81" s="33"/>
      <c r="H81" s="41">
        <f>'HRQOL scores'!H$14</f>
        <v>0.75503191972960004</v>
      </c>
      <c r="I81" s="38">
        <f t="shared" si="8"/>
        <v>56357.5</v>
      </c>
      <c r="J81" s="38">
        <f t="shared" si="9"/>
        <v>42551.711416160935</v>
      </c>
      <c r="K81" s="41">
        <f>SUM(J81:J$119)/C81</f>
        <v>6.8470237707213224</v>
      </c>
    </row>
    <row r="82" spans="1:11" x14ac:dyDescent="0.2">
      <c r="A82" s="61">
        <v>77</v>
      </c>
      <c r="C82" s="86">
        <v>54922</v>
      </c>
      <c r="D82" s="28">
        <f t="shared" si="6"/>
        <v>3006</v>
      </c>
      <c r="E82" s="32">
        <f>SUMPRODUCT(D82:D$119*$A82:$A$119)/C82+0.5-$A82</f>
        <v>8.9545472432378261</v>
      </c>
      <c r="F82" s="34">
        <f t="shared" si="7"/>
        <v>5.4732165616692766E-2</v>
      </c>
      <c r="G82" s="33"/>
      <c r="H82" s="41">
        <f>'HRQOL scores'!H$14</f>
        <v>0.75503191972960004</v>
      </c>
      <c r="I82" s="38">
        <f t="shared" si="8"/>
        <v>53419</v>
      </c>
      <c r="J82" s="38">
        <f t="shared" si="9"/>
        <v>40333.050120035507</v>
      </c>
      <c r="K82" s="41">
        <f>SUM(J82:J$119)/C82</f>
        <v>6.4301797706772597</v>
      </c>
    </row>
    <row r="83" spans="1:11" x14ac:dyDescent="0.2">
      <c r="A83" s="61">
        <v>78</v>
      </c>
      <c r="C83" s="86">
        <v>51916</v>
      </c>
      <c r="D83" s="28">
        <f t="shared" si="6"/>
        <v>3131</v>
      </c>
      <c r="E83" s="32">
        <f>SUMPRODUCT(D83:D$119*$A83:$A$119)/C83+0.5-$A83</f>
        <v>8.4440758859139464</v>
      </c>
      <c r="F83" s="34">
        <f t="shared" si="7"/>
        <v>6.0308960628707914E-2</v>
      </c>
      <c r="G83" s="33"/>
      <c r="H83" s="41">
        <f>'HRQOL scores'!H$14</f>
        <v>0.75503191972960004</v>
      </c>
      <c r="I83" s="38">
        <f t="shared" si="8"/>
        <v>50350.5</v>
      </c>
      <c r="J83" s="38">
        <f t="shared" si="9"/>
        <v>38016.234674345229</v>
      </c>
      <c r="K83" s="41">
        <f>SUM(J83:J$119)/C83</f>
        <v>6.0256045004449676</v>
      </c>
    </row>
    <row r="84" spans="1:11" x14ac:dyDescent="0.2">
      <c r="A84" s="61">
        <v>79</v>
      </c>
      <c r="C84" s="86">
        <v>48785</v>
      </c>
      <c r="D84" s="28">
        <f t="shared" si="6"/>
        <v>3238</v>
      </c>
      <c r="E84" s="32">
        <f>SUMPRODUCT(D84:D$119*$A84:$A$119)/C84+0.5-$A84</f>
        <v>7.9539232078119966</v>
      </c>
      <c r="F84" s="34">
        <f t="shared" si="7"/>
        <v>6.6372860510402781E-2</v>
      </c>
      <c r="G84" s="33"/>
      <c r="H84" s="41">
        <f>'HRQOL scores'!H$14</f>
        <v>0.75503191972960004</v>
      </c>
      <c r="I84" s="38">
        <f t="shared" si="8"/>
        <v>47166</v>
      </c>
      <c r="J84" s="38">
        <f t="shared" si="9"/>
        <v>35611.835525966315</v>
      </c>
      <c r="K84" s="41">
        <f>SUM(J84:J$119)/C84</f>
        <v>5.6330644372400478</v>
      </c>
    </row>
    <row r="85" spans="1:11" x14ac:dyDescent="0.2">
      <c r="A85" s="61">
        <v>80</v>
      </c>
      <c r="C85" s="86">
        <v>45547</v>
      </c>
      <c r="D85" s="28">
        <f t="shared" si="6"/>
        <v>3326</v>
      </c>
      <c r="E85" s="32">
        <f>SUMPRODUCT(D85:D$119*$A85:$A$119)/C85+0.5-$A85</f>
        <v>7.4838330448352082</v>
      </c>
      <c r="F85" s="34">
        <f t="shared" si="7"/>
        <v>7.302347026148813E-2</v>
      </c>
      <c r="G85" s="33"/>
      <c r="H85" s="41">
        <f>'HRQOL scores'!H$14</f>
        <v>0.75503191972960004</v>
      </c>
      <c r="I85" s="38">
        <f t="shared" si="8"/>
        <v>43884</v>
      </c>
      <c r="J85" s="38">
        <f t="shared" si="9"/>
        <v>33133.820765413766</v>
      </c>
      <c r="K85" s="41">
        <f>SUM(J85:J$119)/C85</f>
        <v>5.251656817019553</v>
      </c>
    </row>
    <row r="86" spans="1:11" x14ac:dyDescent="0.2">
      <c r="A86" s="61">
        <v>81</v>
      </c>
      <c r="C86" s="86">
        <v>42221</v>
      </c>
      <c r="D86" s="28">
        <f t="shared" si="6"/>
        <v>3389</v>
      </c>
      <c r="E86" s="32">
        <f>SUMPRODUCT(D86:D$119*$A86:$A$119)/C86+0.5-$A86</f>
        <v>7.0339912293197528</v>
      </c>
      <c r="F86" s="34">
        <f t="shared" si="7"/>
        <v>8.0268113024324392E-2</v>
      </c>
      <c r="G86" s="33"/>
      <c r="H86" s="41">
        <f>'HRQOL scores'!H$14</f>
        <v>0.75503191972960004</v>
      </c>
      <c r="I86" s="38">
        <f t="shared" si="8"/>
        <v>40526.5</v>
      </c>
      <c r="J86" s="38">
        <f t="shared" si="9"/>
        <v>30598.801094921637</v>
      </c>
      <c r="K86" s="41">
        <f>SUM(J86:J$119)/C86</f>
        <v>4.8805900447496695</v>
      </c>
    </row>
    <row r="87" spans="1:11" x14ac:dyDescent="0.2">
      <c r="A87" s="61">
        <v>82</v>
      </c>
      <c r="C87" s="86">
        <v>38832</v>
      </c>
      <c r="D87" s="28">
        <f t="shared" si="6"/>
        <v>3425</v>
      </c>
      <c r="E87" s="32">
        <f>SUMPRODUCT(D87:D$119*$A87:$A$119)/C87+0.5-$A87</f>
        <v>6.6042347469383316</v>
      </c>
      <c r="F87" s="34">
        <f t="shared" si="7"/>
        <v>8.8200453234445822E-2</v>
      </c>
      <c r="G87" s="33"/>
      <c r="H87" s="41">
        <f>'HRQOL scores'!H$14</f>
        <v>0.75503191972960004</v>
      </c>
      <c r="I87" s="38">
        <f t="shared" si="8"/>
        <v>37119.5</v>
      </c>
      <c r="J87" s="38">
        <f t="shared" si="9"/>
        <v>28026.407344402887</v>
      </c>
      <c r="K87" s="41">
        <f>SUM(J87:J$119)/C87</f>
        <v>4.5185566333038256</v>
      </c>
    </row>
    <row r="88" spans="1:11" x14ac:dyDescent="0.2">
      <c r="A88" s="61">
        <v>83</v>
      </c>
      <c r="C88" s="86">
        <v>35407</v>
      </c>
      <c r="D88" s="28">
        <f t="shared" si="6"/>
        <v>3427</v>
      </c>
      <c r="E88" s="32">
        <f>SUMPRODUCT(D88:D$119*$A88:$A$119)/C88+0.5-$A88</f>
        <v>6.1947113196009127</v>
      </c>
      <c r="F88" s="34">
        <f t="shared" si="7"/>
        <v>9.678877058208829E-2</v>
      </c>
      <c r="G88" s="33"/>
      <c r="H88" s="41">
        <f>'HRQOL scores'!H$14</f>
        <v>0.75503191972960004</v>
      </c>
      <c r="I88" s="38">
        <f t="shared" si="8"/>
        <v>33693.5</v>
      </c>
      <c r="J88" s="38">
        <f t="shared" si="9"/>
        <v>25439.667987409281</v>
      </c>
      <c r="K88" s="41">
        <f>SUM(J88:J$119)/C88</f>
        <v>4.1640970384401745</v>
      </c>
    </row>
    <row r="89" spans="1:11" x14ac:dyDescent="0.2">
      <c r="A89" s="61">
        <v>84</v>
      </c>
      <c r="C89" s="86">
        <v>31980</v>
      </c>
      <c r="D89" s="28">
        <f t="shared" si="6"/>
        <v>3394</v>
      </c>
      <c r="E89" s="32">
        <f>SUMPRODUCT(D89:D$119*$A89:$A$119)/C89+0.5-$A89</f>
        <v>5.804960715857078</v>
      </c>
      <c r="F89" s="34">
        <f t="shared" si="7"/>
        <v>0.10612883051907442</v>
      </c>
      <c r="G89" s="33"/>
      <c r="H89" s="41">
        <f>'HRQOL scores'!H$14</f>
        <v>0.75503191972960004</v>
      </c>
      <c r="I89" s="38">
        <f t="shared" si="8"/>
        <v>30283</v>
      </c>
      <c r="J89" s="38">
        <f t="shared" si="9"/>
        <v>22864.631625171478</v>
      </c>
      <c r="K89" s="41">
        <f>SUM(J89:J$119)/C89</f>
        <v>3.8148378940788614</v>
      </c>
    </row>
    <row r="90" spans="1:11" x14ac:dyDescent="0.2">
      <c r="A90" s="61">
        <v>85</v>
      </c>
      <c r="C90" s="86">
        <v>28586</v>
      </c>
      <c r="D90" s="28">
        <f t="shared" si="6"/>
        <v>3323</v>
      </c>
      <c r="E90" s="32">
        <f>SUMPRODUCT(D90:D$119*$A90:$A$119)/C90+0.5-$A90</f>
        <v>5.4348157732144955</v>
      </c>
      <c r="F90" s="34">
        <f t="shared" si="7"/>
        <v>0.11624571468551038</v>
      </c>
      <c r="G90" s="33"/>
      <c r="H90" s="41">
        <f>'HRQOL scores'!H$15</f>
        <v>0.63809289124849</v>
      </c>
      <c r="I90" s="38">
        <f t="shared" si="8"/>
        <v>26924.5</v>
      </c>
      <c r="J90" s="38">
        <f t="shared" si="9"/>
        <v>17180.332050419969</v>
      </c>
      <c r="K90" s="41">
        <f>IF(C90=0,0,SUM(J90:J$119)/C90)</f>
        <v>3.4679173101332994</v>
      </c>
    </row>
    <row r="91" spans="1:11" x14ac:dyDescent="0.2">
      <c r="A91" s="61">
        <v>86</v>
      </c>
      <c r="C91" s="86">
        <v>25263</v>
      </c>
      <c r="D91" s="28">
        <f t="shared" si="6"/>
        <v>3214</v>
      </c>
      <c r="E91" s="32">
        <f>SUMPRODUCT(D91:D$119*$A91:$A$119)/C91+0.5-$A91</f>
        <v>5.0839228790369191</v>
      </c>
      <c r="F91" s="34">
        <f t="shared" si="7"/>
        <v>0.12722162846851126</v>
      </c>
      <c r="G91" s="33"/>
      <c r="H91" s="41">
        <f>'HRQOL scores'!H$15</f>
        <v>0.63809289124849</v>
      </c>
      <c r="I91" s="38">
        <f t="shared" si="8"/>
        <v>23656</v>
      </c>
      <c r="J91" s="38">
        <f t="shared" si="9"/>
        <v>15094.725435374279</v>
      </c>
      <c r="K91" s="41">
        <f>IF(C91=0,0,SUM(J91:J$119)/C91)</f>
        <v>3.2440150487689712</v>
      </c>
    </row>
    <row r="92" spans="1:11" x14ac:dyDescent="0.2">
      <c r="A92" s="61">
        <v>87</v>
      </c>
      <c r="C92" s="86">
        <v>22049</v>
      </c>
      <c r="D92" s="28">
        <f t="shared" si="6"/>
        <v>3066</v>
      </c>
      <c r="E92" s="32">
        <f>SUMPRODUCT(D92:D$119*$A92:$A$119)/C92+0.5-$A92</f>
        <v>4.7521041177880221</v>
      </c>
      <c r="F92" s="34">
        <f t="shared" si="7"/>
        <v>0.13905392534808836</v>
      </c>
      <c r="G92" s="33"/>
      <c r="H92" s="41">
        <f>'HRQOL scores'!H$15</f>
        <v>0.63809289124849</v>
      </c>
      <c r="I92" s="38">
        <f t="shared" si="8"/>
        <v>20516</v>
      </c>
      <c r="J92" s="38">
        <f t="shared" si="9"/>
        <v>13091.113756854022</v>
      </c>
      <c r="K92" s="41">
        <f>IF(C92=0,0,SUM(J92:J$119)/C92)</f>
        <v>3.0322838560332088</v>
      </c>
    </row>
    <row r="93" spans="1:11" x14ac:dyDescent="0.2">
      <c r="A93" s="61">
        <v>88</v>
      </c>
      <c r="C93" s="86">
        <v>18983</v>
      </c>
      <c r="D93" s="28">
        <f t="shared" si="6"/>
        <v>2881</v>
      </c>
      <c r="E93" s="32">
        <f>SUMPRODUCT(D93:D$119*$A93:$A$119)/C93+0.5-$A93</f>
        <v>4.4388739236742367</v>
      </c>
      <c r="F93" s="34">
        <f t="shared" si="7"/>
        <v>0.15176737080545752</v>
      </c>
      <c r="G93" s="33"/>
      <c r="H93" s="41">
        <f>'HRQOL scores'!H$15</f>
        <v>0.63809289124849</v>
      </c>
      <c r="I93" s="38">
        <f t="shared" si="8"/>
        <v>17542.5</v>
      </c>
      <c r="J93" s="38">
        <f t="shared" si="9"/>
        <v>11193.744544726636</v>
      </c>
      <c r="K93" s="41">
        <f>IF(C93=0,0,SUM(J93:J$119)/C93)</f>
        <v>2.8324138958448195</v>
      </c>
    </row>
    <row r="94" spans="1:11" x14ac:dyDescent="0.2">
      <c r="A94" s="61">
        <v>89</v>
      </c>
      <c r="C94" s="86">
        <v>16102</v>
      </c>
      <c r="D94" s="28">
        <f t="shared" si="6"/>
        <v>2665</v>
      </c>
      <c r="E94" s="32">
        <f>SUMPRODUCT(D94:D$119*$A94:$A$119)/C94+0.5-$A94</f>
        <v>4.1436246238422569</v>
      </c>
      <c r="F94" s="34">
        <f t="shared" si="7"/>
        <v>0.16550739038628742</v>
      </c>
      <c r="G94" s="33"/>
      <c r="H94" s="41">
        <f>'HRQOL scores'!H$15</f>
        <v>0.63809289124849</v>
      </c>
      <c r="I94" s="38">
        <f t="shared" si="8"/>
        <v>14769.5</v>
      </c>
      <c r="J94" s="38">
        <f t="shared" si="9"/>
        <v>9424.3129572945727</v>
      </c>
      <c r="K94" s="41">
        <f>IF(C94=0,0,SUM(J94:J$119)/C94)</f>
        <v>2.6440174164759394</v>
      </c>
    </row>
    <row r="95" spans="1:11" x14ac:dyDescent="0.2">
      <c r="A95" s="61">
        <v>90</v>
      </c>
      <c r="B95" s="67" t="s">
        <v>41</v>
      </c>
      <c r="C95" s="86">
        <v>13437</v>
      </c>
      <c r="D95" s="28">
        <f t="shared" si="6"/>
        <v>2420</v>
      </c>
      <c r="E95" s="32">
        <f>SUMPRODUCT(D95:D$119*$A95:$A$119)/C95+0.5-$A95</f>
        <v>3.866275485086561</v>
      </c>
      <c r="F95" s="34">
        <f t="shared" si="7"/>
        <v>0.18009972464091686</v>
      </c>
      <c r="G95" s="33"/>
      <c r="H95" s="41">
        <f>'HRQOL scores'!H$15</f>
        <v>0.63809289124849</v>
      </c>
      <c r="I95" s="38">
        <f t="shared" si="8"/>
        <v>12227</v>
      </c>
      <c r="J95" s="38">
        <f t="shared" si="9"/>
        <v>7801.9617812952874</v>
      </c>
      <c r="K95" s="41">
        <f>IF(C95=0,0,SUM(J95:J$119)/C95)</f>
        <v>2.4670429026420337</v>
      </c>
    </row>
    <row r="96" spans="1:11" x14ac:dyDescent="0.2">
      <c r="A96" s="61">
        <v>91</v>
      </c>
      <c r="B96" s="67" t="s">
        <v>42</v>
      </c>
      <c r="C96" s="86">
        <v>11017</v>
      </c>
      <c r="D96" s="28">
        <f t="shared" si="6"/>
        <v>2157</v>
      </c>
      <c r="E96" s="32">
        <f>SUMPRODUCT(D96:D$119*$A96:$A$119)/C96+0.5-$A96</f>
        <v>3.6057133242359924</v>
      </c>
      <c r="F96" s="34">
        <f t="shared" si="7"/>
        <v>0.19578832713079786</v>
      </c>
      <c r="G96" s="33"/>
      <c r="H96" s="41">
        <f>'HRQOL scores'!H$15</f>
        <v>0.63809289124849</v>
      </c>
      <c r="I96" s="38">
        <f t="shared" si="8"/>
        <v>9938.5</v>
      </c>
      <c r="J96" s="38">
        <f t="shared" si="9"/>
        <v>6341.6861996731177</v>
      </c>
      <c r="K96" s="41">
        <f>IF(C96=0,0,SUM(J96:J$119)/C96)</f>
        <v>2.3007800400749483</v>
      </c>
    </row>
    <row r="97" spans="1:11" x14ac:dyDescent="0.2">
      <c r="A97" s="61">
        <v>92</v>
      </c>
      <c r="B97" s="67" t="s">
        <v>20</v>
      </c>
      <c r="C97" s="86">
        <v>8860</v>
      </c>
      <c r="D97" s="28">
        <f t="shared" si="6"/>
        <v>1882</v>
      </c>
      <c r="E97" s="32">
        <f>SUMPRODUCT(D97:D$119*$A97:$A$119)/C97+0.5-$A97</f>
        <v>3.3618108005765066</v>
      </c>
      <c r="F97" s="34">
        <f t="shared" si="7"/>
        <v>0.21241534988713318</v>
      </c>
      <c r="G97" s="33"/>
      <c r="H97" s="41">
        <f>'HRQOL scores'!H$15</f>
        <v>0.63809289124849</v>
      </c>
      <c r="I97" s="38">
        <f t="shared" si="8"/>
        <v>7919</v>
      </c>
      <c r="J97" s="38">
        <f t="shared" si="9"/>
        <v>5053.0576057967919</v>
      </c>
      <c r="K97" s="41">
        <f>IF(C97=0,0,SUM(J97:J$119)/C97)</f>
        <v>2.1451475735702696</v>
      </c>
    </row>
    <row r="98" spans="1:11" x14ac:dyDescent="0.2">
      <c r="A98" s="61">
        <v>93</v>
      </c>
      <c r="B98" s="74" t="s">
        <v>43</v>
      </c>
      <c r="C98" s="86">
        <v>6978</v>
      </c>
      <c r="D98" s="28">
        <f t="shared" si="6"/>
        <v>1605</v>
      </c>
      <c r="E98" s="32">
        <f>SUMPRODUCT(D98:D$119*$A98:$A$119)/C98+0.5-$A98</f>
        <v>3.1336548714685932</v>
      </c>
      <c r="F98" s="34">
        <f t="shared" si="7"/>
        <v>0.23000859845227858</v>
      </c>
      <c r="G98" s="33"/>
      <c r="H98" s="41">
        <f>'HRQOL scores'!H$15</f>
        <v>0.63809289124849</v>
      </c>
      <c r="I98" s="38">
        <f t="shared" si="8"/>
        <v>6175.5</v>
      </c>
      <c r="J98" s="38">
        <f t="shared" si="9"/>
        <v>3940.54264990505</v>
      </c>
      <c r="K98" s="41">
        <f>IF(C98=0,0,SUM(J98:J$119)/C98)</f>
        <v>1.9995628971103181</v>
      </c>
    </row>
    <row r="99" spans="1:11" x14ac:dyDescent="0.2">
      <c r="A99" s="61">
        <v>94</v>
      </c>
      <c r="B99" s="74" t="s">
        <v>44</v>
      </c>
      <c r="C99" s="86">
        <v>5373</v>
      </c>
      <c r="D99" s="28">
        <f t="shared" si="6"/>
        <v>1337</v>
      </c>
      <c r="E99" s="32">
        <f>SUMPRODUCT(D99:D$119*$A99:$A$119)/C99+0.5-$A99</f>
        <v>2.9203691965583403</v>
      </c>
      <c r="F99" s="34">
        <f t="shared" si="7"/>
        <v>0.24883677647496744</v>
      </c>
      <c r="G99" s="33"/>
      <c r="H99" s="41">
        <f>'HRQOL scores'!H$15</f>
        <v>0.63809289124849</v>
      </c>
      <c r="I99" s="38">
        <f t="shared" si="8"/>
        <v>4704.5</v>
      </c>
      <c r="J99" s="38">
        <f t="shared" si="9"/>
        <v>3001.9080068785211</v>
      </c>
      <c r="K99" s="41">
        <f>IF(C99=0,0,SUM(J99:J$119)/C99)</f>
        <v>1.8634668241449375</v>
      </c>
    </row>
    <row r="100" spans="1:11" x14ac:dyDescent="0.2">
      <c r="A100" s="61">
        <v>95</v>
      </c>
      <c r="B100" s="74" t="s">
        <v>2</v>
      </c>
      <c r="C100" s="86">
        <v>4036</v>
      </c>
      <c r="D100" s="28">
        <f t="shared" si="6"/>
        <v>1083</v>
      </c>
      <c r="E100" s="32">
        <f>SUMPRODUCT(D100:D$119*$A100:$A$119)/C100+0.5-$A100</f>
        <v>2.7221614700465722</v>
      </c>
      <c r="F100" s="34">
        <f t="shared" si="7"/>
        <v>0.26833498513379583</v>
      </c>
      <c r="G100" s="33"/>
      <c r="H100" s="41">
        <f>'HRQOL scores'!H$15</f>
        <v>0.63809289124849</v>
      </c>
      <c r="I100" s="38">
        <f t="shared" si="8"/>
        <v>3494.5</v>
      </c>
      <c r="J100" s="38">
        <f t="shared" si="9"/>
        <v>2229.8156084678485</v>
      </c>
      <c r="K100" s="41">
        <f>IF(C100=0,0,SUM(J100:J$119)/C100)</f>
        <v>1.7369918828672519</v>
      </c>
    </row>
    <row r="101" spans="1:11" x14ac:dyDescent="0.2">
      <c r="A101" s="61">
        <v>96</v>
      </c>
      <c r="B101" s="74" t="s">
        <v>55</v>
      </c>
      <c r="C101" s="86">
        <v>2953</v>
      </c>
      <c r="D101" s="28">
        <f t="shared" si="6"/>
        <v>854</v>
      </c>
      <c r="E101" s="32">
        <f>SUMPRODUCT(D101:D$119*$A101:$A$119)/C101+0.5-$A101</f>
        <v>2.5371295946860641</v>
      </c>
      <c r="F101" s="34">
        <f t="shared" si="7"/>
        <v>0.28919742634608875</v>
      </c>
      <c r="G101" s="33"/>
      <c r="H101" s="41">
        <f>'HRQOL scores'!H$15</f>
        <v>0.63809289124849</v>
      </c>
      <c r="I101" s="38">
        <f t="shared" ref="I101:I119" si="10">(D101*0.5+C102)</f>
        <v>2526</v>
      </c>
      <c r="J101" s="38">
        <f t="shared" ref="J101:J119" si="11">I101*H101</f>
        <v>1611.8226432936858</v>
      </c>
      <c r="K101" s="41">
        <f>IF(C101=0,0,SUM(J101:J$119)/C101)</f>
        <v>1.6189243585453372</v>
      </c>
    </row>
    <row r="102" spans="1:11" x14ac:dyDescent="0.2">
      <c r="A102" s="61">
        <v>97</v>
      </c>
      <c r="C102" s="86">
        <v>2099</v>
      </c>
      <c r="D102" s="28">
        <f t="shared" si="6"/>
        <v>652</v>
      </c>
      <c r="E102" s="32">
        <f>SUMPRODUCT(D102:D$119*$A102:$A$119)/C102+0.5-$A102</f>
        <v>2.3659569762305352</v>
      </c>
      <c r="F102" s="34">
        <f t="shared" si="7"/>
        <v>0.31062410671748453</v>
      </c>
      <c r="G102" s="33"/>
      <c r="H102" s="41">
        <f>'HRQOL scores'!H$15</f>
        <v>0.63809289124849</v>
      </c>
      <c r="I102" s="38">
        <f t="shared" si="10"/>
        <v>1773</v>
      </c>
      <c r="J102" s="38">
        <f t="shared" si="11"/>
        <v>1131.3386961835727</v>
      </c>
      <c r="K102" s="41">
        <f>IF(C102=0,0,SUM(J102:J$119)/C102)</f>
        <v>1.509700327532489</v>
      </c>
    </row>
    <row r="103" spans="1:11" x14ac:dyDescent="0.2">
      <c r="A103" s="61">
        <v>98</v>
      </c>
      <c r="C103" s="86">
        <v>1447</v>
      </c>
      <c r="D103" s="28">
        <f t="shared" si="6"/>
        <v>481</v>
      </c>
      <c r="E103" s="32">
        <f>SUMPRODUCT(D103:D$119*$A103:$A$119)/C103+0.5-$A103</f>
        <v>2.2067337201851416</v>
      </c>
      <c r="F103" s="34">
        <f t="shared" si="7"/>
        <v>0.33241188666205945</v>
      </c>
      <c r="G103" s="33"/>
      <c r="H103" s="41">
        <f>'HRQOL scores'!H$15</f>
        <v>0.63809289124849</v>
      </c>
      <c r="I103" s="38">
        <f t="shared" si="10"/>
        <v>1206.5</v>
      </c>
      <c r="J103" s="38">
        <f t="shared" si="11"/>
        <v>769.85907329130316</v>
      </c>
      <c r="K103" s="41">
        <f>IF(C103=0,0,SUM(J103:J$119)/C103)</f>
        <v>1.4081010997284875</v>
      </c>
    </row>
    <row r="104" spans="1:11" x14ac:dyDescent="0.2">
      <c r="A104" s="61">
        <v>99</v>
      </c>
      <c r="B104" s="28">
        <v>769</v>
      </c>
      <c r="C104" s="86">
        <v>966</v>
      </c>
      <c r="D104" s="28">
        <f t="shared" si="6"/>
        <v>351.72951885565669</v>
      </c>
      <c r="E104" s="32">
        <f>SUMPRODUCT(D104:D$119*$A104:$A$119)/C104+0.5-$A104</f>
        <v>2.0565669700910263</v>
      </c>
      <c r="F104" s="34">
        <f t="shared" si="7"/>
        <v>0.36410923276983093</v>
      </c>
      <c r="G104" s="33"/>
      <c r="H104" s="41">
        <f>'HRQOL scores'!H$15</f>
        <v>0.63809289124849</v>
      </c>
      <c r="I104" s="38">
        <f t="shared" si="10"/>
        <v>790.1352405721716</v>
      </c>
      <c r="J104" s="38">
        <f t="shared" si="11"/>
        <v>504.17968013401816</v>
      </c>
      <c r="K104" s="41">
        <f>IF(C104=0,0,SUM(J104:J$119)/C104)</f>
        <v>1.3122807639915304</v>
      </c>
    </row>
    <row r="105" spans="1:11" x14ac:dyDescent="0.2">
      <c r="A105" s="61">
        <v>100</v>
      </c>
      <c r="B105" s="28">
        <v>489</v>
      </c>
      <c r="C105" s="85">
        <f t="shared" ref="C105:C119" si="12">C104*IF(B105=0,0,(B105/B104))</f>
        <v>614.27048114434331</v>
      </c>
      <c r="D105" s="28">
        <f t="shared" si="6"/>
        <v>234.90507152145642</v>
      </c>
      <c r="E105" s="32">
        <f>SUMPRODUCT(D105:D$119*$A105:$A$119)/C105+0.5-$A105</f>
        <v>1.9478527607361826</v>
      </c>
      <c r="F105" s="34">
        <f t="shared" si="7"/>
        <v>0.3824130879345603</v>
      </c>
      <c r="G105" s="33"/>
      <c r="H105" s="41">
        <f>'HRQOL scores'!H$15</f>
        <v>0.63809289124849</v>
      </c>
      <c r="I105" s="38">
        <f t="shared" si="10"/>
        <v>496.8179453836151</v>
      </c>
      <c r="J105" s="38">
        <f t="shared" si="11"/>
        <v>317.01599919396534</v>
      </c>
      <c r="K105" s="41">
        <f>IF(C105=0,0,SUM(J105:J$119)/C105)</f>
        <v>1.2429109998245129</v>
      </c>
    </row>
    <row r="106" spans="1:11" x14ac:dyDescent="0.2">
      <c r="A106" s="61">
        <v>101</v>
      </c>
      <c r="B106" s="28">
        <v>302</v>
      </c>
      <c r="C106" s="85">
        <f t="shared" si="12"/>
        <v>379.36540962288689</v>
      </c>
      <c r="D106" s="28">
        <f t="shared" si="6"/>
        <v>151.99739921976595</v>
      </c>
      <c r="E106" s="32">
        <f>SUMPRODUCT(D106:D$119*$A106:$A$119)/C106+0.5-$A106</f>
        <v>1.8443708609271567</v>
      </c>
      <c r="F106" s="34">
        <f t="shared" si="7"/>
        <v>0.40066225165562919</v>
      </c>
      <c r="G106" s="33"/>
      <c r="H106" s="41">
        <f>'HRQOL scores'!H$15</f>
        <v>0.63809289124849</v>
      </c>
      <c r="I106" s="38">
        <f t="shared" si="10"/>
        <v>303.36671001300391</v>
      </c>
      <c r="J106" s="38">
        <f t="shared" si="11"/>
        <v>193.5761411007399</v>
      </c>
      <c r="K106" s="41">
        <f>IF(C106=0,0,SUM(J106:J$119)/C106)</f>
        <v>1.1768799351834731</v>
      </c>
    </row>
    <row r="107" spans="1:11" x14ac:dyDescent="0.2">
      <c r="A107" s="61">
        <v>102</v>
      </c>
      <c r="B107" s="28">
        <v>181</v>
      </c>
      <c r="C107" s="85">
        <f t="shared" si="12"/>
        <v>227.36801040312093</v>
      </c>
      <c r="D107" s="28">
        <f t="shared" si="6"/>
        <v>95.469440832249688</v>
      </c>
      <c r="E107" s="32">
        <f>SUMPRODUCT(D107:D$119*$A107:$A$119)/C107+0.5-$A107</f>
        <v>1.7430939226519371</v>
      </c>
      <c r="F107" s="34">
        <f t="shared" si="7"/>
        <v>0.41988950276243098</v>
      </c>
      <c r="G107" s="33"/>
      <c r="H107" s="41">
        <f>'HRQOL scores'!H$15</f>
        <v>0.63809289124849</v>
      </c>
      <c r="I107" s="38">
        <f t="shared" si="10"/>
        <v>179.63328998699609</v>
      </c>
      <c r="J107" s="38">
        <f t="shared" si="11"/>
        <v>114.62272537228077</v>
      </c>
      <c r="K107" s="41">
        <f>IF(C107=0,0,SUM(J107:J$119)/C107)</f>
        <v>1.1122558408226442</v>
      </c>
    </row>
    <row r="108" spans="1:11" x14ac:dyDescent="0.2">
      <c r="A108" s="61">
        <v>103</v>
      </c>
      <c r="B108" s="28">
        <v>105</v>
      </c>
      <c r="C108" s="85">
        <f t="shared" si="12"/>
        <v>131.89856957087125</v>
      </c>
      <c r="D108" s="28">
        <f t="shared" si="6"/>
        <v>59.040312093628074</v>
      </c>
      <c r="E108" s="32">
        <f>SUMPRODUCT(D108:D$119*$A108:$A$119)/C108+0.5-$A108</f>
        <v>1.6428571428571246</v>
      </c>
      <c r="F108" s="34">
        <f t="shared" si="7"/>
        <v>0.44761904761904758</v>
      </c>
      <c r="G108" s="33"/>
      <c r="H108" s="41">
        <f>'HRQOL scores'!H$15</f>
        <v>0.63809289124849</v>
      </c>
      <c r="I108" s="38">
        <f t="shared" si="10"/>
        <v>102.37841352405721</v>
      </c>
      <c r="J108" s="38">
        <f t="shared" si="11"/>
        <v>65.326937886999175</v>
      </c>
      <c r="K108" s="41">
        <f>IF(C108=0,0,SUM(J108:J$119)/C108)</f>
        <v>1.0482954641939481</v>
      </c>
    </row>
    <row r="109" spans="1:11" x14ac:dyDescent="0.2">
      <c r="A109" s="61">
        <v>104</v>
      </c>
      <c r="B109" s="28">
        <v>58</v>
      </c>
      <c r="C109" s="85">
        <f t="shared" si="12"/>
        <v>72.858257477243171</v>
      </c>
      <c r="D109" s="28">
        <f t="shared" si="6"/>
        <v>33.916775032509754</v>
      </c>
      <c r="E109" s="32">
        <f>SUMPRODUCT(D109:D$119*$A109:$A$119)/C109+0.5-$A109</f>
        <v>1.568965517241395</v>
      </c>
      <c r="F109" s="34">
        <f t="shared" si="7"/>
        <v>0.46551724137931039</v>
      </c>
      <c r="G109" s="33"/>
      <c r="H109" s="41">
        <f>'HRQOL scores'!H$15</f>
        <v>0.63809289124849</v>
      </c>
      <c r="I109" s="38">
        <f t="shared" si="10"/>
        <v>55.899869960988298</v>
      </c>
      <c r="J109" s="38">
        <f t="shared" si="11"/>
        <v>35.669309643821641</v>
      </c>
      <c r="K109" s="41">
        <f>IF(C109=0,0,SUM(J109:J$119)/C109)</f>
        <v>1.0011457431657342</v>
      </c>
    </row>
    <row r="110" spans="1:11" x14ac:dyDescent="0.2">
      <c r="A110" s="61">
        <v>105</v>
      </c>
      <c r="B110" s="28">
        <v>31</v>
      </c>
      <c r="C110" s="85">
        <f t="shared" si="12"/>
        <v>38.941482444733417</v>
      </c>
      <c r="D110" s="28">
        <f t="shared" si="6"/>
        <v>18.842652795838752</v>
      </c>
      <c r="E110" s="32">
        <f>SUMPRODUCT(D110:D$119*$A110:$A$119)/C110+0.5-$A110</f>
        <v>1.5</v>
      </c>
      <c r="F110" s="34">
        <f t="shared" si="7"/>
        <v>0.48387096774193555</v>
      </c>
      <c r="G110" s="33"/>
      <c r="H110" s="41">
        <f>'HRQOL scores'!H$15</f>
        <v>0.63809289124849</v>
      </c>
      <c r="I110" s="38">
        <f t="shared" si="10"/>
        <v>29.520156046814041</v>
      </c>
      <c r="J110" s="38">
        <f t="shared" si="11"/>
        <v>18.836601722018166</v>
      </c>
      <c r="K110" s="41">
        <f>IF(C110=0,0,SUM(J110:J$119)/C110)</f>
        <v>0.957139336872735</v>
      </c>
    </row>
    <row r="111" spans="1:11" x14ac:dyDescent="0.2">
      <c r="A111" s="61">
        <v>106</v>
      </c>
      <c r="B111" s="28">
        <v>16</v>
      </c>
      <c r="C111" s="85">
        <f t="shared" si="12"/>
        <v>20.098829648894665</v>
      </c>
      <c r="D111" s="28">
        <f t="shared" si="6"/>
        <v>10.049414824447332</v>
      </c>
      <c r="E111" s="32">
        <f>SUMPRODUCT(D111:D$119*$A111:$A$119)/C111+0.5-$A111</f>
        <v>1.4374999999999858</v>
      </c>
      <c r="F111" s="34">
        <f t="shared" si="7"/>
        <v>0.5</v>
      </c>
      <c r="G111" s="33"/>
      <c r="H111" s="41">
        <f>'HRQOL scores'!H$15</f>
        <v>0.63809289124849</v>
      </c>
      <c r="I111" s="38">
        <f t="shared" si="10"/>
        <v>15.074122236670998</v>
      </c>
      <c r="J111" s="38">
        <f t="shared" si="11"/>
        <v>9.6186902410305528</v>
      </c>
      <c r="K111" s="41">
        <f>IF(C111=0,0,SUM(J111:J$119)/C111)</f>
        <v>0.91725853116970446</v>
      </c>
    </row>
    <row r="112" spans="1:11" x14ac:dyDescent="0.2">
      <c r="A112" s="61">
        <v>107</v>
      </c>
      <c r="B112" s="28">
        <v>8</v>
      </c>
      <c r="C112" s="85">
        <f t="shared" si="12"/>
        <v>10.049414824447332</v>
      </c>
      <c r="D112" s="28">
        <f t="shared" si="6"/>
        <v>5.0247074122236661</v>
      </c>
      <c r="E112" s="32">
        <f>SUMPRODUCT(D112:D$119*$A112:$A$119)/C112+0.5-$A112</f>
        <v>1.3749999999999858</v>
      </c>
      <c r="F112" s="34">
        <f t="shared" si="7"/>
        <v>0.5</v>
      </c>
      <c r="G112" s="33"/>
      <c r="H112" s="41">
        <f>'HRQOL scores'!H$15</f>
        <v>0.63809289124849</v>
      </c>
      <c r="I112" s="38">
        <f t="shared" si="10"/>
        <v>7.5370611183354992</v>
      </c>
      <c r="J112" s="38">
        <f t="shared" si="11"/>
        <v>4.8093451205152764</v>
      </c>
      <c r="K112" s="41">
        <f>IF(C112=0,0,SUM(J112:J$119)/C112)</f>
        <v>0.87737772546667381</v>
      </c>
    </row>
    <row r="113" spans="1:11" x14ac:dyDescent="0.2">
      <c r="A113" s="61">
        <v>108</v>
      </c>
      <c r="B113" s="28">
        <v>4</v>
      </c>
      <c r="C113" s="85">
        <f t="shared" si="12"/>
        <v>5.0247074122236661</v>
      </c>
      <c r="D113" s="28">
        <f t="shared" si="6"/>
        <v>2.5123537061118331</v>
      </c>
      <c r="E113" s="32">
        <f>SUMPRODUCT(D113:D$119*$A113:$A$119)/C113+0.5-$A113</f>
        <v>1.25</v>
      </c>
      <c r="F113" s="34">
        <f t="shared" si="7"/>
        <v>0.5</v>
      </c>
      <c r="G113" s="33"/>
      <c r="H113" s="41">
        <f>'HRQOL scores'!H$15</f>
        <v>0.63809289124849</v>
      </c>
      <c r="I113" s="38">
        <f t="shared" si="10"/>
        <v>3.7685305591677496</v>
      </c>
      <c r="J113" s="38">
        <f t="shared" si="11"/>
        <v>2.4046725602576382</v>
      </c>
      <c r="K113" s="41">
        <f>IF(C113=0,0,SUM(J113:J$119)/C113)</f>
        <v>0.79761611406061261</v>
      </c>
    </row>
    <row r="114" spans="1:11" x14ac:dyDescent="0.2">
      <c r="A114" s="61">
        <v>109</v>
      </c>
      <c r="B114" s="28">
        <v>2</v>
      </c>
      <c r="C114" s="85">
        <f t="shared" si="12"/>
        <v>2.5123537061118331</v>
      </c>
      <c r="D114" s="28">
        <f t="shared" si="6"/>
        <v>1.2561768530559165</v>
      </c>
      <c r="E114" s="32">
        <f>SUMPRODUCT(D114:D$119*$A114:$A$119)/C114+0.5-$A114</f>
        <v>1</v>
      </c>
      <c r="F114" s="34">
        <f t="shared" si="7"/>
        <v>0.5</v>
      </c>
      <c r="G114" s="33"/>
      <c r="H114" s="41">
        <f>'HRQOL scores'!H$15</f>
        <v>0.63809289124849</v>
      </c>
      <c r="I114" s="38">
        <f t="shared" si="10"/>
        <v>1.8842652795838748</v>
      </c>
      <c r="J114" s="38">
        <f t="shared" si="11"/>
        <v>1.2023362801288191</v>
      </c>
      <c r="K114" s="41">
        <f>IF(C114=0,0,SUM(J114:J$119)/C114)</f>
        <v>0.63809289124849</v>
      </c>
    </row>
    <row r="115" spans="1:11" x14ac:dyDescent="0.2">
      <c r="A115" s="61">
        <v>110</v>
      </c>
      <c r="B115" s="28">
        <v>1</v>
      </c>
      <c r="C115" s="85">
        <f t="shared" si="12"/>
        <v>1.2561768530559165</v>
      </c>
      <c r="D115" s="28">
        <f t="shared" si="6"/>
        <v>1.2561768530559165</v>
      </c>
      <c r="E115" s="32">
        <f>SUMPRODUCT(D115:D$119*$A115:$A$119)/C115+0.5-$A115</f>
        <v>0.5</v>
      </c>
      <c r="F115" s="34">
        <f t="shared" si="7"/>
        <v>1</v>
      </c>
      <c r="G115" s="33"/>
      <c r="H115" s="41">
        <f>'HRQOL scores'!H$15</f>
        <v>0.63809289124849</v>
      </c>
      <c r="I115" s="38">
        <f t="shared" si="10"/>
        <v>0.62808842652795827</v>
      </c>
      <c r="J115" s="38">
        <f t="shared" si="11"/>
        <v>0.40077876004293966</v>
      </c>
      <c r="K115" s="41">
        <f>IF(C115=0,0,SUM(J115:J$119)/C115)</f>
        <v>0.319046445624245</v>
      </c>
    </row>
    <row r="116" spans="1:11" x14ac:dyDescent="0.2">
      <c r="A116" s="61">
        <v>111</v>
      </c>
      <c r="B116" s="28">
        <v>0</v>
      </c>
      <c r="C116" s="85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scores'!H$15</f>
        <v>0.63809289124849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scores'!H$15</f>
        <v>0.63809289124849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scores'!H$15</f>
        <v>0.63809289124849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scores'!H$15</f>
        <v>0.63809289124849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1" spans="1:11" x14ac:dyDescent="0.2">
      <c r="E121" s="32">
        <f xml:space="preserve"> AVERAGE(E5:E119)</f>
        <v>27.993368030994986</v>
      </c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3.42578125" style="60" customWidth="1"/>
    <col min="9" max="9" width="8.85546875" style="60"/>
    <col min="10" max="10" width="9.140625" style="60" customWidth="1"/>
    <col min="11" max="11" width="13.85546875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20" width="8.42578125" style="60" customWidth="1"/>
    <col min="121" max="121" width="12.140625" style="60" customWidth="1"/>
    <col min="122" max="122" width="3.140625" style="60" customWidth="1"/>
    <col min="123" max="123" width="9.140625" style="60" customWidth="1"/>
    <col min="124" max="124" width="7.7109375" style="60" customWidth="1"/>
    <col min="125" max="125" width="10.7109375" style="60" customWidth="1"/>
    <col min="126" max="128" width="9.140625" style="60" customWidth="1"/>
    <col min="129" max="129" width="8.85546875" style="60"/>
    <col min="130" max="130" width="12.140625" style="60" customWidth="1"/>
    <col min="131" max="131" width="2.7109375" style="60" customWidth="1"/>
    <col min="132" max="132" width="9.140625" style="60" customWidth="1"/>
    <col min="133" max="133" width="6.7109375" style="60" customWidth="1"/>
    <col min="134" max="134" width="11.140625" style="60" customWidth="1"/>
    <col min="135" max="137" width="9.140625" style="60" customWidth="1"/>
    <col min="138" max="138" width="10" style="60" customWidth="1"/>
    <col min="139" max="139" width="12.140625" style="60" customWidth="1"/>
    <col min="140" max="140" width="8.85546875" style="60"/>
    <col min="141" max="141" width="9.140625" style="60" customWidth="1"/>
    <col min="142" max="142" width="6.7109375" style="60" customWidth="1"/>
    <col min="143" max="143" width="10.42578125" style="60" customWidth="1"/>
    <col min="144" max="146" width="9.140625" style="60" customWidth="1"/>
    <col min="147" max="147" width="8.85546875" style="60"/>
    <col min="148" max="148" width="12.140625" style="60" customWidth="1"/>
    <col min="149" max="149" width="2.7109375" style="60" customWidth="1"/>
    <col min="150" max="150" width="9.140625" style="60" customWidth="1"/>
    <col min="151" max="151" width="6.7109375" style="60" customWidth="1"/>
    <col min="152" max="152" width="10.42578125" style="60" customWidth="1"/>
    <col min="153" max="155" width="9.140625" style="60" customWidth="1"/>
    <col min="156" max="156" width="10" style="60" customWidth="1"/>
    <col min="157" max="157" width="12.140625" style="60" customWidth="1"/>
    <col min="158" max="158" width="8.85546875" style="60"/>
    <col min="159" max="159" width="9.140625" style="60" customWidth="1"/>
    <col min="160" max="160" width="6.7109375" style="60" customWidth="1"/>
    <col min="161" max="161" width="10.85546875" style="60" customWidth="1"/>
    <col min="162" max="164" width="9.140625" style="60" customWidth="1"/>
    <col min="165" max="165" width="8.85546875" style="60"/>
    <col min="166" max="166" width="12.140625" style="60" customWidth="1"/>
    <col min="167" max="167" width="2.7109375" style="60" customWidth="1"/>
    <col min="168" max="168" width="9.140625" style="60" customWidth="1"/>
    <col min="169" max="169" width="6.7109375" style="60" customWidth="1"/>
    <col min="170" max="170" width="11.42578125" style="60" customWidth="1"/>
    <col min="171" max="173" width="9.140625" style="60" customWidth="1"/>
    <col min="174" max="174" width="10" style="60" customWidth="1"/>
    <col min="175" max="175" width="12.140625" style="60" customWidth="1"/>
    <col min="176" max="16384" width="8.85546875" style="60"/>
  </cols>
  <sheetData>
    <row r="1" spans="1:11" x14ac:dyDescent="0.2">
      <c r="A1" t="s">
        <v>37</v>
      </c>
      <c r="C1" s="63"/>
      <c r="D1" s="30"/>
      <c r="E1" s="12"/>
    </row>
    <row r="2" spans="1:11" s="67" customFormat="1" x14ac:dyDescent="0.2">
      <c r="C2" s="63"/>
      <c r="D2" s="30"/>
      <c r="E2" s="12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C5" s="86">
        <v>100000</v>
      </c>
      <c r="D5" s="28">
        <f t="shared" ref="D5:D68" si="0">C5-C6</f>
        <v>622</v>
      </c>
      <c r="E5" s="32">
        <f>SUMPRODUCT(D5:D$119*$A5:$A$119)/C5+0.5-$A5</f>
        <v>75.434601263383286</v>
      </c>
      <c r="F5" s="34">
        <f t="shared" ref="F5:F68" si="1">D5/C5</f>
        <v>6.2199999999999998E-3</v>
      </c>
      <c r="G5" s="51"/>
      <c r="H5" s="41">
        <f>'HRQOL scores'!I$6</f>
        <v>0.91719387213594694</v>
      </c>
      <c r="I5" s="38">
        <f t="shared" ref="I5:I36" si="2">(D5*0.5+C6)</f>
        <v>99689</v>
      </c>
      <c r="J5" s="38">
        <f t="shared" ref="J5:J36" si="3">I5*H5</f>
        <v>91434.139919360416</v>
      </c>
      <c r="K5" s="41">
        <f>SUM(J5:J$119)/C5</f>
        <v>63.573179543808159</v>
      </c>
    </row>
    <row r="6" spans="1:11" x14ac:dyDescent="0.2">
      <c r="A6" s="61">
        <v>1</v>
      </c>
      <c r="C6" s="86">
        <v>99378</v>
      </c>
      <c r="D6" s="28">
        <f t="shared" si="0"/>
        <v>45</v>
      </c>
      <c r="E6" s="32">
        <f>SUMPRODUCT(D6:D$119*$A6:$A$119)/C6+0.5-$A6</f>
        <v>74.90361172833353</v>
      </c>
      <c r="F6" s="34">
        <f t="shared" si="1"/>
        <v>4.5281651874660387E-4</v>
      </c>
      <c r="G6" s="33"/>
      <c r="H6" s="41">
        <f>'HRQOL scores'!I$6</f>
        <v>0.91719387213594694</v>
      </c>
      <c r="I6" s="38">
        <f t="shared" si="2"/>
        <v>99355.5</v>
      </c>
      <c r="J6" s="38">
        <f t="shared" si="3"/>
        <v>91128.255763003079</v>
      </c>
      <c r="K6" s="41">
        <f>SUM(J6:J$119)/C6</f>
        <v>63.051015460780604</v>
      </c>
    </row>
    <row r="7" spans="1:11" x14ac:dyDescent="0.2">
      <c r="A7" s="61">
        <v>2</v>
      </c>
      <c r="C7" s="86">
        <v>99333</v>
      </c>
      <c r="D7" s="28">
        <f t="shared" si="0"/>
        <v>30</v>
      </c>
      <c r="E7" s="32">
        <f>SUMPRODUCT(D7:D$119*$A7:$A$119)/C7+0.5-$A7</f>
        <v>73.937318175614635</v>
      </c>
      <c r="F7" s="34">
        <f t="shared" si="1"/>
        <v>3.0201443629005467E-4</v>
      </c>
      <c r="G7" s="33"/>
      <c r="H7" s="41">
        <f>'HRQOL scores'!I$6</f>
        <v>0.91719387213594694</v>
      </c>
      <c r="I7" s="38">
        <f t="shared" si="2"/>
        <v>99318</v>
      </c>
      <c r="J7" s="38">
        <f t="shared" si="3"/>
        <v>91093.860992797985</v>
      </c>
      <c r="K7" s="41">
        <f>SUM(J7:J$119)/C7</f>
        <v>62.162177309639816</v>
      </c>
    </row>
    <row r="8" spans="1:11" x14ac:dyDescent="0.2">
      <c r="A8" s="61">
        <v>3</v>
      </c>
      <c r="C8" s="86">
        <v>99303</v>
      </c>
      <c r="D8" s="28">
        <f t="shared" si="0"/>
        <v>22</v>
      </c>
      <c r="E8" s="32">
        <f>SUMPRODUCT(D8:D$119*$A8:$A$119)/C8+0.5-$A8</f>
        <v>72.959504006307256</v>
      </c>
      <c r="F8" s="34">
        <f t="shared" si="1"/>
        <v>2.215441628148193E-4</v>
      </c>
      <c r="G8" s="33"/>
      <c r="H8" s="41">
        <f>'HRQOL scores'!I$6</f>
        <v>0.91719387213594694</v>
      </c>
      <c r="I8" s="38">
        <f t="shared" si="2"/>
        <v>99292</v>
      </c>
      <c r="J8" s="38">
        <f t="shared" si="3"/>
        <v>91070.013952122448</v>
      </c>
      <c r="K8" s="41">
        <f>SUM(J8:J$119)/C8</f>
        <v>61.263624439399145</v>
      </c>
    </row>
    <row r="9" spans="1:11" x14ac:dyDescent="0.2">
      <c r="A9" s="61">
        <v>4</v>
      </c>
      <c r="C9" s="86">
        <v>99281</v>
      </c>
      <c r="D9" s="28">
        <f t="shared" si="0"/>
        <v>20</v>
      </c>
      <c r="E9" s="32">
        <f>SUMPRODUCT(D9:D$119*$A9:$A$119)/C9+0.5-$A9</f>
        <v>71.975560543692438</v>
      </c>
      <c r="F9" s="34">
        <f t="shared" si="1"/>
        <v>2.0144841409736001E-4</v>
      </c>
      <c r="G9" s="33"/>
      <c r="H9" s="41">
        <f>'HRQOL scores'!I$6</f>
        <v>0.91719387213594694</v>
      </c>
      <c r="I9" s="38">
        <f t="shared" si="2"/>
        <v>99271</v>
      </c>
      <c r="J9" s="38">
        <f t="shared" si="3"/>
        <v>91050.752880807588</v>
      </c>
      <c r="K9" s="41">
        <f>SUM(J9:J$119)/C9</f>
        <v>60.359904551258857</v>
      </c>
    </row>
    <row r="10" spans="1:11" x14ac:dyDescent="0.2">
      <c r="A10" s="61">
        <v>5</v>
      </c>
      <c r="C10" s="86">
        <v>99261</v>
      </c>
      <c r="D10" s="28">
        <f t="shared" si="0"/>
        <v>17</v>
      </c>
      <c r="E10" s="32">
        <f>SUMPRODUCT(D10:D$119*$A10:$A$119)/C10+0.5-$A10</f>
        <v>70.989962083177971</v>
      </c>
      <c r="F10" s="34">
        <f t="shared" si="1"/>
        <v>1.7126565317697787E-4</v>
      </c>
      <c r="G10" s="33"/>
      <c r="H10" s="41">
        <f>'HRQOL scores'!I$7</f>
        <v>0.90785660788966194</v>
      </c>
      <c r="I10" s="38">
        <f t="shared" si="2"/>
        <v>99252.5</v>
      </c>
      <c r="J10" s="38">
        <f t="shared" si="3"/>
        <v>90107.037974568666</v>
      </c>
      <c r="K10" s="41">
        <f>SUM(J10:J$119)/C10</f>
        <v>59.454780133916877</v>
      </c>
    </row>
    <row r="11" spans="1:11" x14ac:dyDescent="0.2">
      <c r="A11" s="61">
        <v>6</v>
      </c>
      <c r="C11" s="86">
        <v>99244</v>
      </c>
      <c r="D11" s="28">
        <f t="shared" si="0"/>
        <v>16</v>
      </c>
      <c r="E11" s="32">
        <f>SUMPRODUCT(D11:D$119*$A11:$A$119)/C11+0.5-$A11</f>
        <v>70.002036660536945</v>
      </c>
      <c r="F11" s="34">
        <f t="shared" si="1"/>
        <v>1.6121881423562131E-4</v>
      </c>
      <c r="G11" s="33"/>
      <c r="H11" s="41">
        <f>'HRQOL scores'!I$7</f>
        <v>0.90785660788966194</v>
      </c>
      <c r="I11" s="38">
        <f t="shared" si="2"/>
        <v>99236</v>
      </c>
      <c r="J11" s="38">
        <f t="shared" si="3"/>
        <v>90092.058340538497</v>
      </c>
      <c r="K11" s="41">
        <f>SUM(J11:J$119)/C11</f>
        <v>58.557030076358814</v>
      </c>
    </row>
    <row r="12" spans="1:11" x14ac:dyDescent="0.2">
      <c r="A12" s="61">
        <v>7</v>
      </c>
      <c r="C12" s="86">
        <v>99228</v>
      </c>
      <c r="D12" s="28">
        <f t="shared" si="0"/>
        <v>16</v>
      </c>
      <c r="E12" s="32">
        <f>SUMPRODUCT(D12:D$119*$A12:$A$119)/C12+0.5-$A12</f>
        <v>69.01324350322821</v>
      </c>
      <c r="F12" s="34">
        <f t="shared" si="1"/>
        <v>1.6124480993268028E-4</v>
      </c>
      <c r="G12" s="33"/>
      <c r="H12" s="41">
        <f>'HRQOL scores'!I$7</f>
        <v>0.90785660788966194</v>
      </c>
      <c r="I12" s="38">
        <f t="shared" si="2"/>
        <v>99220</v>
      </c>
      <c r="J12" s="38">
        <f t="shared" si="3"/>
        <v>90077.532634812262</v>
      </c>
      <c r="K12" s="41">
        <f>SUM(J12:J$119)/C12</f>
        <v>57.658542292070948</v>
      </c>
    </row>
    <row r="13" spans="1:11" x14ac:dyDescent="0.2">
      <c r="A13" s="61">
        <v>8</v>
      </c>
      <c r="C13" s="86">
        <v>99212</v>
      </c>
      <c r="D13" s="28">
        <f t="shared" si="0"/>
        <v>14</v>
      </c>
      <c r="E13" s="32">
        <f>SUMPRODUCT(D13:D$119*$A13:$A$119)/C13+0.5-$A13</f>
        <v>68.024292689778747</v>
      </c>
      <c r="F13" s="34">
        <f t="shared" si="1"/>
        <v>1.4111196226262952E-4</v>
      </c>
      <c r="G13" s="33"/>
      <c r="H13" s="41">
        <f>'HRQOL scores'!I$7</f>
        <v>0.90785660788966194</v>
      </c>
      <c r="I13" s="38">
        <f t="shared" si="2"/>
        <v>99205</v>
      </c>
      <c r="J13" s="38">
        <f t="shared" si="3"/>
        <v>90063.914785693909</v>
      </c>
      <c r="K13" s="41">
        <f>SUM(J13:J$119)/C13</f>
        <v>56.759911118844542</v>
      </c>
    </row>
    <row r="14" spans="1:11" x14ac:dyDescent="0.2">
      <c r="A14" s="61">
        <v>9</v>
      </c>
      <c r="C14" s="86">
        <v>99198</v>
      </c>
      <c r="D14" s="28">
        <f t="shared" si="0"/>
        <v>11</v>
      </c>
      <c r="E14" s="32">
        <f>SUMPRODUCT(D14:D$119*$A14:$A$119)/C14+0.5-$A14</f>
        <v>67.033822519993635</v>
      </c>
      <c r="F14" s="34">
        <f t="shared" si="1"/>
        <v>1.1088933244621867E-4</v>
      </c>
      <c r="G14" s="33"/>
      <c r="H14" s="41">
        <f>'HRQOL scores'!I$7</f>
        <v>0.90785660788966194</v>
      </c>
      <c r="I14" s="38">
        <f t="shared" si="2"/>
        <v>99192.5</v>
      </c>
      <c r="J14" s="38">
        <f t="shared" si="3"/>
        <v>90052.566578095299</v>
      </c>
      <c r="K14" s="41">
        <f>SUM(J14:J$119)/C14</f>
        <v>55.860001080032966</v>
      </c>
    </row>
    <row r="15" spans="1:11" x14ac:dyDescent="0.2">
      <c r="A15" s="61">
        <v>10</v>
      </c>
      <c r="C15" s="86">
        <v>99187</v>
      </c>
      <c r="D15" s="28">
        <f t="shared" si="0"/>
        <v>10</v>
      </c>
      <c r="E15" s="32">
        <f>SUMPRODUCT(D15:D$119*$A15:$A$119)/C15+0.5-$A15</f>
        <v>66.041201229378132</v>
      </c>
      <c r="F15" s="34">
        <f t="shared" si="1"/>
        <v>1.0081966386724066E-4</v>
      </c>
      <c r="G15" s="33"/>
      <c r="H15" s="41">
        <f>'HRQOL scores'!I$7</f>
        <v>0.90785660788966194</v>
      </c>
      <c r="I15" s="38">
        <f t="shared" si="2"/>
        <v>99182</v>
      </c>
      <c r="J15" s="38">
        <f t="shared" si="3"/>
        <v>90043.034083712453</v>
      </c>
      <c r="K15" s="41">
        <f>SUM(J15:J$119)/C15</f>
        <v>54.958289095940131</v>
      </c>
    </row>
    <row r="16" spans="1:11" x14ac:dyDescent="0.2">
      <c r="A16" s="61">
        <v>11</v>
      </c>
      <c r="C16" s="86">
        <v>99177</v>
      </c>
      <c r="D16" s="28">
        <f t="shared" si="0"/>
        <v>10</v>
      </c>
      <c r="E16" s="32">
        <f>SUMPRODUCT(D16:D$119*$A16:$A$119)/C16+0.5-$A16</f>
        <v>65.04780973752311</v>
      </c>
      <c r="F16" s="34">
        <f t="shared" si="1"/>
        <v>1.0082982949675832E-4</v>
      </c>
      <c r="G16" s="33"/>
      <c r="H16" s="41">
        <f>'HRQOL scores'!I$7</f>
        <v>0.90785660788966194</v>
      </c>
      <c r="I16" s="38">
        <f t="shared" si="2"/>
        <v>99172</v>
      </c>
      <c r="J16" s="38">
        <f t="shared" si="3"/>
        <v>90033.955517633556</v>
      </c>
      <c r="K16" s="41">
        <f>SUM(J16:J$119)/C16</f>
        <v>54.055928153455959</v>
      </c>
    </row>
    <row r="17" spans="1:11" x14ac:dyDescent="0.2">
      <c r="A17" s="61">
        <v>12</v>
      </c>
      <c r="C17" s="86">
        <v>99167</v>
      </c>
      <c r="D17" s="28">
        <f t="shared" si="0"/>
        <v>15</v>
      </c>
      <c r="E17" s="32">
        <f>SUMPRODUCT(D17:D$119*$A17:$A$119)/C17+0.5-$A17</f>
        <v>64.054318738474791</v>
      </c>
      <c r="F17" s="34">
        <f t="shared" si="1"/>
        <v>1.5125999576472011E-4</v>
      </c>
      <c r="G17" s="33"/>
      <c r="H17" s="41">
        <f>'HRQOL scores'!I$7</f>
        <v>0.90785660788966194</v>
      </c>
      <c r="I17" s="38">
        <f t="shared" si="2"/>
        <v>99159.5</v>
      </c>
      <c r="J17" s="38">
        <f t="shared" si="3"/>
        <v>90022.607310034931</v>
      </c>
      <c r="K17" s="41">
        <f>SUM(J17:J$119)/C17</f>
        <v>53.153476771079774</v>
      </c>
    </row>
    <row r="18" spans="1:11" x14ac:dyDescent="0.2">
      <c r="A18" s="61">
        <v>13</v>
      </c>
      <c r="C18" s="86">
        <v>99152</v>
      </c>
      <c r="D18" s="28">
        <f t="shared" si="0"/>
        <v>26</v>
      </c>
      <c r="E18" s="32">
        <f>SUMPRODUCT(D18:D$119*$A18:$A$119)/C18+0.5-$A18</f>
        <v>63.063933418774496</v>
      </c>
      <c r="F18" s="34">
        <f t="shared" si="1"/>
        <v>2.6222365660803613E-4</v>
      </c>
      <c r="G18" s="33"/>
      <c r="H18" s="41">
        <f>'HRQOL scores'!I$7</f>
        <v>0.90785660788966194</v>
      </c>
      <c r="I18" s="38">
        <f t="shared" si="2"/>
        <v>99139</v>
      </c>
      <c r="J18" s="38">
        <f t="shared" si="3"/>
        <v>90003.996249573189</v>
      </c>
      <c r="K18" s="41">
        <f>SUM(J18:J$119)/C18</f>
        <v>52.253592702594332</v>
      </c>
    </row>
    <row r="19" spans="1:11" x14ac:dyDescent="0.2">
      <c r="A19" s="61">
        <v>14</v>
      </c>
      <c r="C19" s="86">
        <v>99126</v>
      </c>
      <c r="D19" s="28">
        <f t="shared" si="0"/>
        <v>41</v>
      </c>
      <c r="E19" s="32">
        <f>SUMPRODUCT(D19:D$119*$A19:$A$119)/C19+0.5-$A19</f>
        <v>62.080343465269749</v>
      </c>
      <c r="F19" s="34">
        <f t="shared" si="1"/>
        <v>4.1361499505679637E-4</v>
      </c>
      <c r="G19" s="33"/>
      <c r="H19" s="41">
        <f>'HRQOL scores'!I$7</f>
        <v>0.90785660788966194</v>
      </c>
      <c r="I19" s="38">
        <f t="shared" si="2"/>
        <v>99105.5</v>
      </c>
      <c r="J19" s="38">
        <f t="shared" si="3"/>
        <v>89973.583053208888</v>
      </c>
      <c r="K19" s="41">
        <f>SUM(J19:J$119)/C19</f>
        <v>51.35932275485807</v>
      </c>
    </row>
    <row r="20" spans="1:11" x14ac:dyDescent="0.2">
      <c r="A20" s="61">
        <v>15</v>
      </c>
      <c r="C20" s="86">
        <v>99085</v>
      </c>
      <c r="D20" s="28">
        <f t="shared" si="0"/>
        <v>58</v>
      </c>
      <c r="E20" s="32">
        <f>SUMPRODUCT(D20:D$119*$A20:$A$119)/C20+0.5-$A20</f>
        <v>61.105824558089807</v>
      </c>
      <c r="F20" s="34">
        <f t="shared" si="1"/>
        <v>5.8535600746833529E-4</v>
      </c>
      <c r="G20" s="33"/>
      <c r="H20" s="41">
        <f>'HRQOL scores'!I$8</f>
        <v>0.8695075831554071</v>
      </c>
      <c r="I20" s="38">
        <f t="shared" si="2"/>
        <v>99056</v>
      </c>
      <c r="J20" s="38">
        <f t="shared" si="3"/>
        <v>86129.943157042013</v>
      </c>
      <c r="K20" s="41">
        <f>SUM(J20:J$119)/C20</f>
        <v>50.472530093806846</v>
      </c>
    </row>
    <row r="21" spans="1:11" x14ac:dyDescent="0.2">
      <c r="A21" s="61">
        <v>16</v>
      </c>
      <c r="C21" s="86">
        <v>99027</v>
      </c>
      <c r="D21" s="28">
        <f t="shared" si="0"/>
        <v>74</v>
      </c>
      <c r="E21" s="32">
        <f>SUMPRODUCT(D21:D$119*$A21:$A$119)/C21+0.5-$A21</f>
        <v>60.141321319825195</v>
      </c>
      <c r="F21" s="34">
        <f t="shared" si="1"/>
        <v>7.4727094630757263E-4</v>
      </c>
      <c r="G21" s="33"/>
      <c r="H21" s="41">
        <f>'HRQOL scores'!I$8</f>
        <v>0.8695075831554071</v>
      </c>
      <c r="I21" s="38">
        <f t="shared" si="2"/>
        <v>98990</v>
      </c>
      <c r="J21" s="38">
        <f t="shared" si="3"/>
        <v>86072.555656553755</v>
      </c>
      <c r="K21" s="41">
        <f>SUM(J21:J$119)/C21</f>
        <v>49.63232957867865</v>
      </c>
    </row>
    <row r="22" spans="1:11" x14ac:dyDescent="0.2">
      <c r="A22" s="61">
        <v>17</v>
      </c>
      <c r="C22" s="86">
        <v>98953</v>
      </c>
      <c r="D22" s="28">
        <f t="shared" si="0"/>
        <v>88</v>
      </c>
      <c r="E22" s="32">
        <f>SUMPRODUCT(D22:D$119*$A22:$A$119)/C22+0.5-$A22</f>
        <v>59.185922875893894</v>
      </c>
      <c r="F22" s="34">
        <f t="shared" si="1"/>
        <v>8.8931108708174584E-4</v>
      </c>
      <c r="G22" s="33"/>
      <c r="H22" s="41">
        <f>'HRQOL scores'!I$8</f>
        <v>0.8695075831554071</v>
      </c>
      <c r="I22" s="38">
        <f t="shared" si="2"/>
        <v>98909</v>
      </c>
      <c r="J22" s="38">
        <f t="shared" si="3"/>
        <v>86002.125542318157</v>
      </c>
      <c r="K22" s="41">
        <f>SUM(J22:J$119)/C22</f>
        <v>48.799613407691091</v>
      </c>
    </row>
    <row r="23" spans="1:11" x14ac:dyDescent="0.2">
      <c r="A23" s="61">
        <v>18</v>
      </c>
      <c r="C23" s="86">
        <v>98865</v>
      </c>
      <c r="D23" s="28">
        <f t="shared" si="0"/>
        <v>101</v>
      </c>
      <c r="E23" s="32">
        <f>SUMPRODUCT(D23:D$119*$A23:$A$119)/C23+0.5-$A23</f>
        <v>58.238159372258423</v>
      </c>
      <c r="F23" s="34">
        <f t="shared" si="1"/>
        <v>1.0215951044353412E-3</v>
      </c>
      <c r="G23" s="33"/>
      <c r="H23" s="41">
        <f>'HRQOL scores'!I$8</f>
        <v>0.8695075831554071</v>
      </c>
      <c r="I23" s="38">
        <f t="shared" si="2"/>
        <v>98814.5</v>
      </c>
      <c r="J23" s="38">
        <f t="shared" si="3"/>
        <v>85919.957075709972</v>
      </c>
      <c r="K23" s="41">
        <f>SUM(J23:J$119)/C23</f>
        <v>47.973155514984462</v>
      </c>
    </row>
    <row r="24" spans="1:11" x14ac:dyDescent="0.2">
      <c r="A24" s="61">
        <v>19</v>
      </c>
      <c r="C24" s="86">
        <v>98764</v>
      </c>
      <c r="D24" s="28">
        <f t="shared" si="0"/>
        <v>109</v>
      </c>
      <c r="E24" s="32">
        <f>SUMPRODUCT(D24:D$119*$A24:$A$119)/C24+0.5-$A24</f>
        <v>57.297204713643936</v>
      </c>
      <c r="F24" s="34">
        <f t="shared" si="1"/>
        <v>1.1036410027945405E-3</v>
      </c>
      <c r="G24" s="33"/>
      <c r="H24" s="41">
        <f>'HRQOL scores'!I$8</f>
        <v>0.8695075831554071</v>
      </c>
      <c r="I24" s="38">
        <f t="shared" si="2"/>
        <v>98709.5</v>
      </c>
      <c r="J24" s="38">
        <f t="shared" si="3"/>
        <v>85828.658779478661</v>
      </c>
      <c r="K24" s="41">
        <f>SUM(J24:J$119)/C24</f>
        <v>47.152262594804057</v>
      </c>
    </row>
    <row r="25" spans="1:11" x14ac:dyDescent="0.2">
      <c r="A25" s="61">
        <v>20</v>
      </c>
      <c r="C25" s="86">
        <v>98655</v>
      </c>
      <c r="D25" s="28">
        <f t="shared" si="0"/>
        <v>118</v>
      </c>
      <c r="E25" s="32">
        <f>SUMPRODUCT(D25:D$119*$A25:$A$119)/C25+0.5-$A25</f>
        <v>56.359957694372596</v>
      </c>
      <c r="F25" s="34">
        <f t="shared" si="1"/>
        <v>1.1960873751963915E-3</v>
      </c>
      <c r="G25" s="33"/>
      <c r="H25" s="41">
        <f>'HRQOL scores'!I$8</f>
        <v>0.8695075831554071</v>
      </c>
      <c r="I25" s="38">
        <f t="shared" si="2"/>
        <v>98596</v>
      </c>
      <c r="J25" s="38">
        <f t="shared" si="3"/>
        <v>85729.969668790523</v>
      </c>
      <c r="K25" s="41">
        <f>SUM(J25:J$119)/C25</f>
        <v>46.334371335804065</v>
      </c>
    </row>
    <row r="26" spans="1:11" x14ac:dyDescent="0.2">
      <c r="A26" s="61">
        <v>21</v>
      </c>
      <c r="C26" s="86">
        <v>98537</v>
      </c>
      <c r="D26" s="28">
        <f t="shared" si="0"/>
        <v>126</v>
      </c>
      <c r="E26" s="32">
        <f>SUMPRODUCT(D26:D$119*$A26:$A$119)/C26+0.5-$A26</f>
        <v>55.426851094901707</v>
      </c>
      <c r="F26" s="34">
        <f t="shared" si="1"/>
        <v>1.2787074905872922E-3</v>
      </c>
      <c r="G26" s="33"/>
      <c r="H26" s="41">
        <f>'HRQOL scores'!I$8</f>
        <v>0.8695075831554071</v>
      </c>
      <c r="I26" s="38">
        <f t="shared" si="2"/>
        <v>98474</v>
      </c>
      <c r="J26" s="38">
        <f t="shared" si="3"/>
        <v>85623.889743645559</v>
      </c>
      <c r="K26" s="41">
        <f>SUM(J26:J$119)/C26</f>
        <v>45.519829449495717</v>
      </c>
    </row>
    <row r="27" spans="1:11" x14ac:dyDescent="0.2">
      <c r="A27" s="61">
        <v>22</v>
      </c>
      <c r="C27" s="86">
        <v>98411</v>
      </c>
      <c r="D27" s="28">
        <f t="shared" si="0"/>
        <v>131</v>
      </c>
      <c r="E27" s="32">
        <f>SUMPRODUCT(D27:D$119*$A27:$A$119)/C27+0.5-$A27</f>
        <v>54.497176396320825</v>
      </c>
      <c r="F27" s="34">
        <f t="shared" si="1"/>
        <v>1.331152005365254E-3</v>
      </c>
      <c r="G27" s="33"/>
      <c r="H27" s="41">
        <f>'HRQOL scores'!I$8</f>
        <v>0.8695075831554071</v>
      </c>
      <c r="I27" s="38">
        <f t="shared" si="2"/>
        <v>98345.5</v>
      </c>
      <c r="J27" s="38">
        <f t="shared" si="3"/>
        <v>85512.158019210096</v>
      </c>
      <c r="K27" s="41">
        <f>SUM(J27:J$119)/C27</f>
        <v>44.708046302967276</v>
      </c>
    </row>
    <row r="28" spans="1:11" x14ac:dyDescent="0.2">
      <c r="A28" s="61">
        <v>23</v>
      </c>
      <c r="C28" s="86">
        <v>98280</v>
      </c>
      <c r="D28" s="28">
        <f t="shared" si="0"/>
        <v>131</v>
      </c>
      <c r="E28" s="32">
        <f>SUMPRODUCT(D28:D$119*$A28:$A$119)/C28+0.5-$A28</f>
        <v>53.569150654643153</v>
      </c>
      <c r="F28" s="34">
        <f t="shared" si="1"/>
        <v>1.3329263329263329E-3</v>
      </c>
      <c r="G28" s="33"/>
      <c r="H28" s="41">
        <f>'HRQOL scores'!I$8</f>
        <v>0.8695075831554071</v>
      </c>
      <c r="I28" s="38">
        <f t="shared" si="2"/>
        <v>98214.5</v>
      </c>
      <c r="J28" s="38">
        <f t="shared" si="3"/>
        <v>85398.25252581673</v>
      </c>
      <c r="K28" s="41">
        <f>SUM(J28:J$119)/C28</f>
        <v>43.897551757245658</v>
      </c>
    </row>
    <row r="29" spans="1:11" x14ac:dyDescent="0.2">
      <c r="A29" s="61">
        <v>24</v>
      </c>
      <c r="C29" s="86">
        <v>98149</v>
      </c>
      <c r="D29" s="28">
        <f t="shared" si="0"/>
        <v>129</v>
      </c>
      <c r="E29" s="32">
        <f>SUMPRODUCT(D29:D$119*$A29:$A$119)/C29+0.5-$A29</f>
        <v>52.63998233643062</v>
      </c>
      <c r="F29" s="34">
        <f t="shared" si="1"/>
        <v>1.3143282152645467E-3</v>
      </c>
      <c r="G29" s="33"/>
      <c r="H29" s="41">
        <f>'HRQOL scores'!I$8</f>
        <v>0.8695075831554071</v>
      </c>
      <c r="I29" s="38">
        <f t="shared" si="2"/>
        <v>98084.5</v>
      </c>
      <c r="J29" s="38">
        <f t="shared" si="3"/>
        <v>85285.216540006528</v>
      </c>
      <c r="K29" s="41">
        <f>SUM(J29:J$119)/C29</f>
        <v>43.086054205099259</v>
      </c>
    </row>
    <row r="30" spans="1:11" x14ac:dyDescent="0.2">
      <c r="A30" s="61">
        <v>25</v>
      </c>
      <c r="C30" s="86">
        <v>98020</v>
      </c>
      <c r="D30" s="28">
        <f t="shared" si="0"/>
        <v>125</v>
      </c>
      <c r="E30" s="32">
        <f>SUMPRODUCT(D30:D$119*$A30:$A$119)/C30+0.5-$A30</f>
        <v>51.708601574559566</v>
      </c>
      <c r="F30" s="34">
        <f t="shared" si="1"/>
        <v>1.275249948990002E-3</v>
      </c>
      <c r="G30" s="33"/>
      <c r="H30" s="41">
        <f>'HRQOL scores'!I$9</f>
        <v>0.85890921709325663</v>
      </c>
      <c r="I30" s="38">
        <f t="shared" si="2"/>
        <v>97957.5</v>
      </c>
      <c r="J30" s="38">
        <f t="shared" si="3"/>
        <v>84136.599633412683</v>
      </c>
      <c r="K30" s="41">
        <f>SUM(J30:J$119)/C30</f>
        <v>42.272678204818213</v>
      </c>
    </row>
    <row r="31" spans="1:11" x14ac:dyDescent="0.2">
      <c r="A31" s="61">
        <v>26</v>
      </c>
      <c r="C31" s="86">
        <v>97895</v>
      </c>
      <c r="D31" s="28">
        <f t="shared" si="0"/>
        <v>122</v>
      </c>
      <c r="E31" s="32">
        <f>SUMPRODUCT(D31:D$119*$A31:$A$119)/C31+0.5-$A31</f>
        <v>50.773988726067003</v>
      </c>
      <c r="F31" s="34">
        <f t="shared" si="1"/>
        <v>1.2462332090505132E-3</v>
      </c>
      <c r="G31" s="33"/>
      <c r="H31" s="41">
        <f>'HRQOL scores'!I$9</f>
        <v>0.85890921709325663</v>
      </c>
      <c r="I31" s="38">
        <f t="shared" si="2"/>
        <v>97834</v>
      </c>
      <c r="J31" s="38">
        <f t="shared" si="3"/>
        <v>84030.524345101672</v>
      </c>
      <c r="K31" s="41">
        <f>SUM(J31:J$119)/C31</f>
        <v>41.467197691433363</v>
      </c>
    </row>
    <row r="32" spans="1:11" x14ac:dyDescent="0.2">
      <c r="A32" s="61">
        <v>27</v>
      </c>
      <c r="C32" s="86">
        <v>97773</v>
      </c>
      <c r="D32" s="28">
        <f t="shared" si="0"/>
        <v>119</v>
      </c>
      <c r="E32" s="32">
        <f>SUMPRODUCT(D32:D$119*$A32:$A$119)/C32+0.5-$A32</f>
        <v>49.836720018188345</v>
      </c>
      <c r="F32" s="34">
        <f t="shared" si="1"/>
        <v>1.2171049267180102E-3</v>
      </c>
      <c r="G32" s="33"/>
      <c r="H32" s="41">
        <f>'HRQOL scores'!I$9</f>
        <v>0.85890921709325663</v>
      </c>
      <c r="I32" s="38">
        <f t="shared" si="2"/>
        <v>97713.5</v>
      </c>
      <c r="J32" s="38">
        <f t="shared" si="3"/>
        <v>83927.025784441925</v>
      </c>
      <c r="K32" s="41">
        <f>SUM(J32:J$119)/C32</f>
        <v>40.659494887727362</v>
      </c>
    </row>
    <row r="33" spans="1:11" x14ac:dyDescent="0.2">
      <c r="A33" s="61">
        <v>28</v>
      </c>
      <c r="C33" s="86">
        <v>97654</v>
      </c>
      <c r="D33" s="28">
        <f t="shared" si="0"/>
        <v>118</v>
      </c>
      <c r="E33" s="32">
        <f>SUMPRODUCT(D33:D$119*$A33:$A$119)/C33+0.5-$A33</f>
        <v>48.896841156924751</v>
      </c>
      <c r="F33" s="34">
        <f t="shared" si="1"/>
        <v>1.2083478403342412E-3</v>
      </c>
      <c r="G33" s="33"/>
      <c r="H33" s="41">
        <f>'HRQOL scores'!I$9</f>
        <v>0.85890921709325663</v>
      </c>
      <c r="I33" s="38">
        <f t="shared" si="2"/>
        <v>97595</v>
      </c>
      <c r="J33" s="38">
        <f t="shared" si="3"/>
        <v>83825.245042216382</v>
      </c>
      <c r="K33" s="41">
        <f>SUM(J33:J$119)/C33</f>
        <v>39.849609518026149</v>
      </c>
    </row>
    <row r="34" spans="1:11" x14ac:dyDescent="0.2">
      <c r="A34" s="61">
        <v>29</v>
      </c>
      <c r="C34" s="86">
        <v>97536</v>
      </c>
      <c r="D34" s="28">
        <f t="shared" si="0"/>
        <v>118</v>
      </c>
      <c r="E34" s="32">
        <f>SUMPRODUCT(D34:D$119*$A34:$A$119)/C34+0.5-$A34</f>
        <v>47.955392125351963</v>
      </c>
      <c r="F34" s="34">
        <f t="shared" si="1"/>
        <v>1.2098097112860893E-3</v>
      </c>
      <c r="G34" s="33"/>
      <c r="H34" s="41">
        <f>'HRQOL scores'!I$9</f>
        <v>0.85890921709325663</v>
      </c>
      <c r="I34" s="38">
        <f t="shared" si="2"/>
        <v>97477</v>
      </c>
      <c r="J34" s="38">
        <f t="shared" si="3"/>
        <v>83723.893754599383</v>
      </c>
      <c r="K34" s="41">
        <f>SUM(J34:J$119)/C34</f>
        <v>39.03839118716278</v>
      </c>
    </row>
    <row r="35" spans="1:11" x14ac:dyDescent="0.2">
      <c r="A35" s="61">
        <v>30</v>
      </c>
      <c r="C35" s="86">
        <v>97418</v>
      </c>
      <c r="D35" s="28">
        <f t="shared" si="0"/>
        <v>119</v>
      </c>
      <c r="E35" s="32">
        <f>SUMPRODUCT(D35:D$119*$A35:$A$119)/C35+0.5-$A35</f>
        <v>47.012873661318537</v>
      </c>
      <c r="F35" s="34">
        <f t="shared" si="1"/>
        <v>1.2215401671149069E-3</v>
      </c>
      <c r="G35" s="33"/>
      <c r="H35" s="41">
        <f>'HRQOL scores'!I$9</f>
        <v>0.85890921709325663</v>
      </c>
      <c r="I35" s="38">
        <f t="shared" si="2"/>
        <v>97358.5</v>
      </c>
      <c r="J35" s="38">
        <f t="shared" si="3"/>
        <v>83622.113012373826</v>
      </c>
      <c r="K35" s="41">
        <f>SUM(J35:J$119)/C35</f>
        <v>38.226248014499475</v>
      </c>
    </row>
    <row r="36" spans="1:11" x14ac:dyDescent="0.2">
      <c r="A36" s="61">
        <v>31</v>
      </c>
      <c r="C36" s="86">
        <v>97299</v>
      </c>
      <c r="D36" s="28">
        <f t="shared" si="0"/>
        <v>121</v>
      </c>
      <c r="E36" s="32">
        <f>SUMPRODUCT(D36:D$119*$A36:$A$119)/C36+0.5-$A36</f>
        <v>46.069760494335284</v>
      </c>
      <c r="F36" s="34">
        <f t="shared" si="1"/>
        <v>1.2435893482975159E-3</v>
      </c>
      <c r="G36" s="33"/>
      <c r="H36" s="41">
        <f>'HRQOL scores'!I$9</f>
        <v>0.85890921709325663</v>
      </c>
      <c r="I36" s="38">
        <f t="shared" si="2"/>
        <v>97238.5</v>
      </c>
      <c r="J36" s="38">
        <f t="shared" si="3"/>
        <v>83519.043906322637</v>
      </c>
      <c r="K36" s="41">
        <f>SUM(J36:J$119)/C36</f>
        <v>37.413565566595096</v>
      </c>
    </row>
    <row r="37" spans="1:11" x14ac:dyDescent="0.2">
      <c r="A37" s="61">
        <v>32</v>
      </c>
      <c r="C37" s="86">
        <v>97178</v>
      </c>
      <c r="D37" s="28">
        <f t="shared" si="0"/>
        <v>126</v>
      </c>
      <c r="E37" s="32">
        <f>SUMPRODUCT(D37:D$119*$A37:$A$119)/C37+0.5-$A37</f>
        <v>45.126501125134595</v>
      </c>
      <c r="F37" s="34">
        <f t="shared" si="1"/>
        <v>1.2965897631151083E-3</v>
      </c>
      <c r="G37" s="33"/>
      <c r="H37" s="41">
        <f>'HRQOL scores'!I$9</f>
        <v>0.85890921709325663</v>
      </c>
      <c r="I37" s="38">
        <f t="shared" ref="I37:I68" si="4">(D37*0.5+C38)</f>
        <v>97115</v>
      </c>
      <c r="J37" s="38">
        <f t="shared" ref="J37:J68" si="5">I37*H37</f>
        <v>83412.968618011611</v>
      </c>
      <c r="K37" s="41">
        <f>SUM(J37:J$119)/C37</f>
        <v>36.600706663625651</v>
      </c>
    </row>
    <row r="38" spans="1:11" x14ac:dyDescent="0.2">
      <c r="A38" s="61">
        <v>33</v>
      </c>
      <c r="C38" s="86">
        <v>97052</v>
      </c>
      <c r="D38" s="28">
        <f t="shared" si="0"/>
        <v>131</v>
      </c>
      <c r="E38" s="32">
        <f>SUMPRODUCT(D38:D$119*$A38:$A$119)/C38+0.5-$A38</f>
        <v>44.184438510678078</v>
      </c>
      <c r="F38" s="34">
        <f t="shared" si="1"/>
        <v>1.3497918641552982E-3</v>
      </c>
      <c r="G38" s="33"/>
      <c r="H38" s="41">
        <f>'HRQOL scores'!I$9</f>
        <v>0.85890921709325663</v>
      </c>
      <c r="I38" s="38">
        <f t="shared" si="4"/>
        <v>96986.5</v>
      </c>
      <c r="J38" s="38">
        <f t="shared" si="5"/>
        <v>83302.598783615133</v>
      </c>
      <c r="K38" s="41">
        <f>SUM(J38:J$119)/C38</f>
        <v>35.788757609732947</v>
      </c>
    </row>
    <row r="39" spans="1:11" x14ac:dyDescent="0.2">
      <c r="A39" s="61">
        <v>34</v>
      </c>
      <c r="C39" s="86">
        <v>96921</v>
      </c>
      <c r="D39" s="28">
        <f t="shared" si="0"/>
        <v>139</v>
      </c>
      <c r="E39" s="32">
        <f>SUMPRODUCT(D39:D$119*$A39:$A$119)/C39+0.5-$A39</f>
        <v>43.243483108287464</v>
      </c>
      <c r="F39" s="34">
        <f t="shared" si="1"/>
        <v>1.4341577160780429E-3</v>
      </c>
      <c r="G39" s="33"/>
      <c r="H39" s="41">
        <f>'HRQOL scores'!I$9</f>
        <v>0.85890921709325663</v>
      </c>
      <c r="I39" s="38">
        <f t="shared" si="4"/>
        <v>96851.5</v>
      </c>
      <c r="J39" s="38">
        <f t="shared" si="5"/>
        <v>83186.646039307539</v>
      </c>
      <c r="K39" s="41">
        <f>SUM(J39:J$119)/C39</f>
        <v>34.977640601687838</v>
      </c>
    </row>
    <row r="40" spans="1:11" x14ac:dyDescent="0.2">
      <c r="A40" s="61">
        <v>35</v>
      </c>
      <c r="C40" s="86">
        <v>96782</v>
      </c>
      <c r="D40" s="28">
        <f t="shared" si="0"/>
        <v>148</v>
      </c>
      <c r="E40" s="32">
        <f>SUMPRODUCT(D40:D$119*$A40:$A$119)/C40+0.5-$A40</f>
        <v>42.304872045817703</v>
      </c>
      <c r="F40" s="34">
        <f t="shared" si="1"/>
        <v>1.5292099770618504E-3</v>
      </c>
      <c r="G40" s="33"/>
      <c r="H40" s="41">
        <f>'HRQOL scores'!I$10</f>
        <v>0.84375770127170024</v>
      </c>
      <c r="I40" s="38">
        <f t="shared" si="4"/>
        <v>96708</v>
      </c>
      <c r="J40" s="38">
        <f t="shared" si="5"/>
        <v>81598.119774583582</v>
      </c>
      <c r="K40" s="41">
        <f>SUM(J40:J$119)/C40</f>
        <v>34.168350093166907</v>
      </c>
    </row>
    <row r="41" spans="1:11" x14ac:dyDescent="0.2">
      <c r="A41" s="61">
        <v>36</v>
      </c>
      <c r="C41" s="86">
        <v>96634</v>
      </c>
      <c r="D41" s="28">
        <f t="shared" si="0"/>
        <v>158</v>
      </c>
      <c r="E41" s="32">
        <f>SUMPRODUCT(D41:D$119*$A41:$A$119)/C41+0.5-$A41</f>
        <v>41.368898382953503</v>
      </c>
      <c r="F41" s="34">
        <f t="shared" si="1"/>
        <v>1.6350352877869073E-3</v>
      </c>
      <c r="G41" s="33"/>
      <c r="H41" s="41">
        <f>'HRQOL scores'!I$10</f>
        <v>0.84375770127170024</v>
      </c>
      <c r="I41" s="38">
        <f t="shared" si="4"/>
        <v>96555</v>
      </c>
      <c r="J41" s="38">
        <f t="shared" si="5"/>
        <v>81469.024846289016</v>
      </c>
      <c r="K41" s="41">
        <f>SUM(J41:J$119)/C41</f>
        <v>33.376276868827702</v>
      </c>
    </row>
    <row r="42" spans="1:11" x14ac:dyDescent="0.2">
      <c r="A42" s="61">
        <v>37</v>
      </c>
      <c r="C42" s="86">
        <v>96476</v>
      </c>
      <c r="D42" s="28">
        <f t="shared" si="0"/>
        <v>172</v>
      </c>
      <c r="E42" s="32">
        <f>SUMPRODUCT(D42:D$119*$A42:$A$119)/C42+0.5-$A42</f>
        <v>40.435829909390208</v>
      </c>
      <c r="F42" s="34">
        <f t="shared" si="1"/>
        <v>1.7828268170322153E-3</v>
      </c>
      <c r="G42" s="33"/>
      <c r="H42" s="41">
        <f>'HRQOL scores'!I$10</f>
        <v>0.84375770127170024</v>
      </c>
      <c r="I42" s="38">
        <f t="shared" si="4"/>
        <v>96390</v>
      </c>
      <c r="J42" s="38">
        <f t="shared" si="5"/>
        <v>81329.80482557918</v>
      </c>
      <c r="K42" s="41">
        <f>SUM(J42:J$119)/C42</f>
        <v>32.586489013806613</v>
      </c>
    </row>
    <row r="43" spans="1:11" x14ac:dyDescent="0.2">
      <c r="A43" s="61">
        <v>38</v>
      </c>
      <c r="C43" s="86">
        <v>96304</v>
      </c>
      <c r="D43" s="28">
        <f t="shared" si="0"/>
        <v>187</v>
      </c>
      <c r="E43" s="32">
        <f>SUMPRODUCT(D43:D$119*$A43:$A$119)/C43+0.5-$A43</f>
        <v>39.507155739515795</v>
      </c>
      <c r="F43" s="34">
        <f t="shared" si="1"/>
        <v>1.9417677355042366E-3</v>
      </c>
      <c r="G43" s="33"/>
      <c r="H43" s="41">
        <f>'HRQOL scores'!I$10</f>
        <v>0.84375770127170024</v>
      </c>
      <c r="I43" s="38">
        <f t="shared" si="4"/>
        <v>96210.5</v>
      </c>
      <c r="J43" s="38">
        <f t="shared" si="5"/>
        <v>81178.350318200915</v>
      </c>
      <c r="K43" s="41">
        <f>SUM(J43:J$119)/C43</f>
        <v>31.800177658980182</v>
      </c>
    </row>
    <row r="44" spans="1:11" x14ac:dyDescent="0.2">
      <c r="A44" s="61">
        <v>39</v>
      </c>
      <c r="C44" s="86">
        <v>96117</v>
      </c>
      <c r="D44" s="28">
        <f t="shared" si="0"/>
        <v>204</v>
      </c>
      <c r="E44" s="32">
        <f>SUMPRODUCT(D44:D$119*$A44:$A$119)/C44+0.5-$A44</f>
        <v>38.583045937121724</v>
      </c>
      <c r="F44" s="34">
        <f t="shared" si="1"/>
        <v>2.1224133087799244E-3</v>
      </c>
      <c r="G44" s="33"/>
      <c r="H44" s="41">
        <f>'HRQOL scores'!I$10</f>
        <v>0.84375770127170024</v>
      </c>
      <c r="I44" s="38">
        <f t="shared" si="4"/>
        <v>96015</v>
      </c>
      <c r="J44" s="38">
        <f t="shared" si="5"/>
        <v>81013.3956876023</v>
      </c>
      <c r="K44" s="41">
        <f>SUM(J44:J$119)/C44</f>
        <v>31.017467866789712</v>
      </c>
    </row>
    <row r="45" spans="1:11" x14ac:dyDescent="0.2">
      <c r="A45" s="61">
        <v>40</v>
      </c>
      <c r="C45" s="86">
        <v>95913</v>
      </c>
      <c r="D45" s="28">
        <f t="shared" si="0"/>
        <v>220</v>
      </c>
      <c r="E45" s="32">
        <f>SUMPRODUCT(D45:D$119*$A45:$A$119)/C45+0.5-$A45</f>
        <v>37.664045815878239</v>
      </c>
      <c r="F45" s="34">
        <f t="shared" si="1"/>
        <v>2.2937453734113208E-3</v>
      </c>
      <c r="G45" s="33"/>
      <c r="H45" s="41">
        <f>'HRQOL scores'!I$10</f>
        <v>0.84375770127170024</v>
      </c>
      <c r="I45" s="38">
        <f t="shared" si="4"/>
        <v>95803</v>
      </c>
      <c r="J45" s="38">
        <f t="shared" si="5"/>
        <v>80834.519054932694</v>
      </c>
      <c r="K45" s="41">
        <f>SUM(J45:J$119)/C45</f>
        <v>30.238784766034058</v>
      </c>
    </row>
    <row r="46" spans="1:11" x14ac:dyDescent="0.2">
      <c r="A46" s="61">
        <v>41</v>
      </c>
      <c r="C46" s="86">
        <v>95693</v>
      </c>
      <c r="D46" s="28">
        <f t="shared" si="0"/>
        <v>238</v>
      </c>
      <c r="E46" s="32">
        <f>SUMPRODUCT(D46:D$119*$A46:$A$119)/C46+0.5-$A46</f>
        <v>36.74948665355177</v>
      </c>
      <c r="F46" s="34">
        <f t="shared" si="1"/>
        <v>2.4871202700302007E-3</v>
      </c>
      <c r="G46" s="33"/>
      <c r="H46" s="41">
        <f>'HRQOL scores'!I$10</f>
        <v>0.84375770127170024</v>
      </c>
      <c r="I46" s="38">
        <f t="shared" si="4"/>
        <v>95574</v>
      </c>
      <c r="J46" s="38">
        <f t="shared" si="5"/>
        <v>80641.298541341486</v>
      </c>
      <c r="K46" s="41">
        <f>SUM(J46:J$119)/C46</f>
        <v>29.463576690141302</v>
      </c>
    </row>
    <row r="47" spans="1:11" x14ac:dyDescent="0.2">
      <c r="A47" s="61">
        <v>42</v>
      </c>
      <c r="C47" s="86">
        <v>95455</v>
      </c>
      <c r="D47" s="28">
        <f t="shared" si="0"/>
        <v>257</v>
      </c>
      <c r="E47" s="32">
        <f>SUMPRODUCT(D47:D$119*$A47:$A$119)/C47+0.5-$A47</f>
        <v>35.839868276552608</v>
      </c>
      <c r="F47" s="34">
        <f t="shared" si="1"/>
        <v>2.6923681315803257E-3</v>
      </c>
      <c r="G47" s="33"/>
      <c r="H47" s="41">
        <f>'HRQOL scores'!I$10</f>
        <v>0.84375770127170024</v>
      </c>
      <c r="I47" s="38">
        <f t="shared" si="4"/>
        <v>95326.5</v>
      </c>
      <c r="J47" s="38">
        <f t="shared" si="5"/>
        <v>80432.46851027674</v>
      </c>
      <c r="K47" s="41">
        <f>SUM(J47:J$119)/C47</f>
        <v>28.692229277338534</v>
      </c>
    </row>
    <row r="48" spans="1:11" x14ac:dyDescent="0.2">
      <c r="A48" s="61">
        <v>43</v>
      </c>
      <c r="C48" s="86">
        <v>95198</v>
      </c>
      <c r="D48" s="28">
        <f t="shared" si="0"/>
        <v>279</v>
      </c>
      <c r="E48" s="32">
        <f>SUMPRODUCT(D48:D$119*$A48:$A$119)/C48+0.5-$A48</f>
        <v>34.935273076517674</v>
      </c>
      <c r="F48" s="34">
        <f t="shared" si="1"/>
        <v>2.9307338389461964E-3</v>
      </c>
      <c r="G48" s="33"/>
      <c r="H48" s="41">
        <f>'HRQOL scores'!I$10</f>
        <v>0.84375770127170024</v>
      </c>
      <c r="I48" s="38">
        <f t="shared" si="4"/>
        <v>95058.5</v>
      </c>
      <c r="J48" s="38">
        <f t="shared" si="5"/>
        <v>80206.341446335922</v>
      </c>
      <c r="K48" s="41">
        <f>SUM(J48:J$119)/C48</f>
        <v>27.924791247274875</v>
      </c>
    </row>
    <row r="49" spans="1:11" x14ac:dyDescent="0.2">
      <c r="A49" s="61">
        <v>44</v>
      </c>
      <c r="C49" s="86">
        <v>94919</v>
      </c>
      <c r="D49" s="28">
        <f t="shared" si="0"/>
        <v>304</v>
      </c>
      <c r="E49" s="32">
        <f>SUMPRODUCT(D49:D$119*$A49:$A$119)/C49+0.5-$A49</f>
        <v>34.036490337428006</v>
      </c>
      <c r="F49" s="34">
        <f t="shared" si="1"/>
        <v>3.2027307493757836E-3</v>
      </c>
      <c r="G49" s="33"/>
      <c r="H49" s="41">
        <f>'HRQOL scores'!I$10</f>
        <v>0.84375770127170024</v>
      </c>
      <c r="I49" s="38">
        <f t="shared" si="4"/>
        <v>94767</v>
      </c>
      <c r="J49" s="38">
        <f t="shared" si="5"/>
        <v>79960.38607641522</v>
      </c>
      <c r="K49" s="41">
        <f>SUM(J49:J$119)/C49</f>
        <v>27.161874184428171</v>
      </c>
    </row>
    <row r="50" spans="1:11" x14ac:dyDescent="0.2">
      <c r="A50" s="61">
        <v>45</v>
      </c>
      <c r="C50" s="86">
        <v>94615</v>
      </c>
      <c r="D50" s="28">
        <f t="shared" si="0"/>
        <v>329</v>
      </c>
      <c r="E50" s="32">
        <f>SUMPRODUCT(D50:D$119*$A50:$A$119)/C50+0.5-$A50</f>
        <v>33.144243791558736</v>
      </c>
      <c r="F50" s="34">
        <f t="shared" si="1"/>
        <v>3.4772499075199493E-3</v>
      </c>
      <c r="G50" s="33"/>
      <c r="H50" s="41">
        <f>'HRQOL scores'!I$11</f>
        <v>0.82533505942664165</v>
      </c>
      <c r="I50" s="38">
        <f t="shared" si="4"/>
        <v>94450.5</v>
      </c>
      <c r="J50" s="38">
        <f t="shared" si="5"/>
        <v>77953.309030376011</v>
      </c>
      <c r="K50" s="41">
        <f>SUM(J50:J$119)/C50</f>
        <v>26.404032654815015</v>
      </c>
    </row>
    <row r="51" spans="1:11" x14ac:dyDescent="0.2">
      <c r="A51" s="61">
        <v>46</v>
      </c>
      <c r="C51" s="86">
        <v>94286</v>
      </c>
      <c r="D51" s="28">
        <f t="shared" si="0"/>
        <v>357</v>
      </c>
      <c r="E51" s="32">
        <f>SUMPRODUCT(D51:D$119*$A51:$A$119)/C51+0.5-$A51</f>
        <v>32.258152072824487</v>
      </c>
      <c r="F51" s="34">
        <f t="shared" si="1"/>
        <v>3.7863521625692044E-3</v>
      </c>
      <c r="G51" s="33"/>
      <c r="H51" s="41">
        <f>'HRQOL scores'!I$11</f>
        <v>0.82533505942664165</v>
      </c>
      <c r="I51" s="38">
        <f t="shared" si="4"/>
        <v>94107.5</v>
      </c>
      <c r="J51" s="38">
        <f t="shared" si="5"/>
        <v>77670.219104992677</v>
      </c>
      <c r="K51" s="41">
        <f>SUM(J51:J$119)/C51</f>
        <v>25.669391432502671</v>
      </c>
    </row>
    <row r="52" spans="1:11" x14ac:dyDescent="0.2">
      <c r="A52" s="61">
        <v>47</v>
      </c>
      <c r="C52" s="86">
        <v>93929</v>
      </c>
      <c r="D52" s="28">
        <f t="shared" si="0"/>
        <v>386</v>
      </c>
      <c r="E52" s="32">
        <f>SUMPRODUCT(D52:D$119*$A52:$A$119)/C52+0.5-$A52</f>
        <v>31.378856650643883</v>
      </c>
      <c r="F52" s="34">
        <f t="shared" si="1"/>
        <v>4.1094869529112411E-3</v>
      </c>
      <c r="G52" s="33"/>
      <c r="H52" s="41">
        <f>'HRQOL scores'!I$11</f>
        <v>0.82533505942664165</v>
      </c>
      <c r="I52" s="38">
        <f t="shared" si="4"/>
        <v>93736</v>
      </c>
      <c r="J52" s="38">
        <f t="shared" si="5"/>
        <v>77363.607130415679</v>
      </c>
      <c r="K52" s="41">
        <f>SUM(J52:J$119)/C52</f>
        <v>24.940050692543881</v>
      </c>
    </row>
    <row r="53" spans="1:11" x14ac:dyDescent="0.2">
      <c r="A53" s="61">
        <v>48</v>
      </c>
      <c r="C53" s="86">
        <v>93543</v>
      </c>
      <c r="D53" s="28">
        <f t="shared" si="0"/>
        <v>416</v>
      </c>
      <c r="E53" s="32">
        <f>SUMPRODUCT(D53:D$119*$A53:$A$119)/C53+0.5-$A53</f>
        <v>30.506276539541489</v>
      </c>
      <c r="F53" s="34">
        <f t="shared" si="1"/>
        <v>4.4471526463765324E-3</v>
      </c>
      <c r="G53" s="33"/>
      <c r="H53" s="41">
        <f>'HRQOL scores'!I$11</f>
        <v>0.82533505942664165</v>
      </c>
      <c r="I53" s="38">
        <f t="shared" si="4"/>
        <v>93335</v>
      </c>
      <c r="J53" s="38">
        <f t="shared" si="5"/>
        <v>77032.647771585602</v>
      </c>
      <c r="K53" s="41">
        <f>SUM(J53:J$119)/C53</f>
        <v>24.215926519029093</v>
      </c>
    </row>
    <row r="54" spans="1:11" x14ac:dyDescent="0.2">
      <c r="A54" s="61">
        <v>49</v>
      </c>
      <c r="C54" s="86">
        <v>93127</v>
      </c>
      <c r="D54" s="28">
        <f t="shared" si="0"/>
        <v>448</v>
      </c>
      <c r="E54" s="32">
        <f>SUMPRODUCT(D54:D$119*$A54:$A$119)/C54+0.5-$A54</f>
        <v>29.640315121697569</v>
      </c>
      <c r="F54" s="34">
        <f t="shared" si="1"/>
        <v>4.8106349393838522E-3</v>
      </c>
      <c r="G54" s="33"/>
      <c r="H54" s="41">
        <f>'HRQOL scores'!I$11</f>
        <v>0.82533505942664165</v>
      </c>
      <c r="I54" s="38">
        <f t="shared" si="4"/>
        <v>92903</v>
      </c>
      <c r="J54" s="38">
        <f t="shared" si="5"/>
        <v>76676.103025913282</v>
      </c>
      <c r="K54" s="41">
        <f>SUM(J54:J$119)/C54</f>
        <v>23.496921049727284</v>
      </c>
    </row>
    <row r="55" spans="1:11" x14ac:dyDescent="0.2">
      <c r="A55" s="61">
        <v>50</v>
      </c>
      <c r="C55" s="86">
        <v>92679</v>
      </c>
      <c r="D55" s="28">
        <f t="shared" si="0"/>
        <v>484</v>
      </c>
      <c r="E55" s="32">
        <f>SUMPRODUCT(D55:D$119*$A55:$A$119)/C55+0.5-$A55</f>
        <v>28.78117617085131</v>
      </c>
      <c r="F55" s="34">
        <f t="shared" si="1"/>
        <v>5.2223265248869753E-3</v>
      </c>
      <c r="G55" s="33"/>
      <c r="H55" s="41">
        <f>'HRQOL scores'!I$11</f>
        <v>0.82533505942664165</v>
      </c>
      <c r="I55" s="38">
        <f t="shared" si="4"/>
        <v>92437</v>
      </c>
      <c r="J55" s="38">
        <f t="shared" si="5"/>
        <v>76291.49688822047</v>
      </c>
      <c r="K55" s="41">
        <f>SUM(J55:J$119)/C55</f>
        <v>22.783172709805243</v>
      </c>
    </row>
    <row r="56" spans="1:11" x14ac:dyDescent="0.2">
      <c r="A56" s="61">
        <v>51</v>
      </c>
      <c r="C56" s="86">
        <v>92195</v>
      </c>
      <c r="D56" s="28">
        <f t="shared" si="0"/>
        <v>521</v>
      </c>
      <c r="E56" s="32">
        <f>SUMPRODUCT(D56:D$119*$A56:$A$119)/C56+0.5-$A56</f>
        <v>27.929645060343063</v>
      </c>
      <c r="F56" s="34">
        <f t="shared" si="1"/>
        <v>5.6510656760127989E-3</v>
      </c>
      <c r="G56" s="33"/>
      <c r="H56" s="41">
        <f>'HRQOL scores'!I$11</f>
        <v>0.82533505942664165</v>
      </c>
      <c r="I56" s="38">
        <f t="shared" si="4"/>
        <v>91934.5</v>
      </c>
      <c r="J56" s="38">
        <f t="shared" si="5"/>
        <v>75876.766020858588</v>
      </c>
      <c r="K56" s="41">
        <f>SUM(J56:J$119)/C56</f>
        <v>22.075277039794127</v>
      </c>
    </row>
    <row r="57" spans="1:11" x14ac:dyDescent="0.2">
      <c r="A57" s="61">
        <v>52</v>
      </c>
      <c r="C57" s="86">
        <v>91674</v>
      </c>
      <c r="D57" s="28">
        <f t="shared" si="0"/>
        <v>559</v>
      </c>
      <c r="E57" s="32">
        <f>SUMPRODUCT(D57:D$119*$A57:$A$119)/C57+0.5-$A57</f>
        <v>27.085532717437104</v>
      </c>
      <c r="F57" s="34">
        <f t="shared" si="1"/>
        <v>6.0976940026616052E-3</v>
      </c>
      <c r="G57" s="33"/>
      <c r="H57" s="41">
        <f>'HRQOL scores'!I$11</f>
        <v>0.82533505942664165</v>
      </c>
      <c r="I57" s="38">
        <f t="shared" si="4"/>
        <v>91394.5</v>
      </c>
      <c r="J57" s="38">
        <f t="shared" si="5"/>
        <v>75431.085088768203</v>
      </c>
      <c r="K57" s="41">
        <f>SUM(J57:J$119)/C57</f>
        <v>21.373054526506539</v>
      </c>
    </row>
    <row r="58" spans="1:11" x14ac:dyDescent="0.2">
      <c r="A58" s="61">
        <v>53</v>
      </c>
      <c r="C58" s="86">
        <v>91115</v>
      </c>
      <c r="D58" s="28">
        <f t="shared" si="0"/>
        <v>594</v>
      </c>
      <c r="E58" s="32">
        <f>SUMPRODUCT(D58:D$119*$A58:$A$119)/C58+0.5-$A58</f>
        <v>26.248637725273881</v>
      </c>
      <c r="F58" s="34">
        <f t="shared" si="1"/>
        <v>6.5192339351369151E-3</v>
      </c>
      <c r="G58" s="33"/>
      <c r="H58" s="41">
        <f>'HRQOL scores'!I$11</f>
        <v>0.82533505942664165</v>
      </c>
      <c r="I58" s="38">
        <f t="shared" si="4"/>
        <v>90818</v>
      </c>
      <c r="J58" s="38">
        <f t="shared" si="5"/>
        <v>74955.279427008747</v>
      </c>
      <c r="K58" s="41">
        <f>SUM(J58:J$119)/C58</f>
        <v>20.676313620964631</v>
      </c>
    </row>
    <row r="59" spans="1:11" x14ac:dyDescent="0.2">
      <c r="A59" s="61">
        <v>54</v>
      </c>
      <c r="C59" s="86">
        <v>90521</v>
      </c>
      <c r="D59" s="28">
        <f t="shared" si="0"/>
        <v>628</v>
      </c>
      <c r="E59" s="32">
        <f>SUMPRODUCT(D59:D$119*$A59:$A$119)/C59+0.5-$A59</f>
        <v>25.417600626797423</v>
      </c>
      <c r="F59" s="34">
        <f t="shared" si="1"/>
        <v>6.9376166856309589E-3</v>
      </c>
      <c r="G59" s="33"/>
      <c r="H59" s="41">
        <f>'HRQOL scores'!I$11</f>
        <v>0.82533505942664165</v>
      </c>
      <c r="I59" s="38">
        <f t="shared" si="4"/>
        <v>90207</v>
      </c>
      <c r="J59" s="38">
        <f t="shared" si="5"/>
        <v>74450.999705699069</v>
      </c>
      <c r="K59" s="41">
        <f>SUM(J59:J$119)/C59</f>
        <v>19.983948875367968</v>
      </c>
    </row>
    <row r="60" spans="1:11" x14ac:dyDescent="0.2">
      <c r="A60" s="61">
        <v>55</v>
      </c>
      <c r="C60" s="86">
        <v>89893</v>
      </c>
      <c r="D60" s="28">
        <f t="shared" si="0"/>
        <v>662</v>
      </c>
      <c r="E60" s="32">
        <f>SUMPRODUCT(D60:D$119*$A60:$A$119)/C60+0.5-$A60</f>
        <v>24.59167706426895</v>
      </c>
      <c r="F60" s="34">
        <f t="shared" si="1"/>
        <v>7.3643109029624112E-3</v>
      </c>
      <c r="G60" s="33"/>
      <c r="H60" s="41">
        <f>'HRQOL scores'!I$12</f>
        <v>0.81619815637367588</v>
      </c>
      <c r="I60" s="38">
        <f t="shared" si="4"/>
        <v>89562</v>
      </c>
      <c r="J60" s="38">
        <f t="shared" si="5"/>
        <v>73100.339281139153</v>
      </c>
      <c r="K60" s="41">
        <f>SUM(J60:J$119)/C60</f>
        <v>19.295340420738928</v>
      </c>
    </row>
    <row r="61" spans="1:11" x14ac:dyDescent="0.2">
      <c r="A61" s="61">
        <v>56</v>
      </c>
      <c r="C61" s="86">
        <v>89231</v>
      </c>
      <c r="D61" s="28">
        <f t="shared" si="0"/>
        <v>702</v>
      </c>
      <c r="E61" s="32">
        <f>SUMPRODUCT(D61:D$119*$A61:$A$119)/C61+0.5-$A61</f>
        <v>23.770411923415949</v>
      </c>
      <c r="F61" s="34">
        <f t="shared" si="1"/>
        <v>7.867221033049052E-3</v>
      </c>
      <c r="G61" s="33"/>
      <c r="H61" s="41">
        <f>'HRQOL scores'!I$12</f>
        <v>0.81619815637367588</v>
      </c>
      <c r="I61" s="38">
        <f t="shared" si="4"/>
        <v>88880</v>
      </c>
      <c r="J61" s="38">
        <f t="shared" si="5"/>
        <v>72543.692138492319</v>
      </c>
      <c r="K61" s="41">
        <f>SUM(J61:J$119)/C61</f>
        <v>18.619265694213279</v>
      </c>
    </row>
    <row r="62" spans="1:11" x14ac:dyDescent="0.2">
      <c r="A62" s="61">
        <v>57</v>
      </c>
      <c r="C62" s="86">
        <v>88529</v>
      </c>
      <c r="D62" s="28">
        <f t="shared" si="0"/>
        <v>747</v>
      </c>
      <c r="E62" s="32">
        <f>SUMPRODUCT(D62:D$119*$A62:$A$119)/C62+0.5-$A62</f>
        <v>22.954937097881256</v>
      </c>
      <c r="F62" s="34">
        <f t="shared" si="1"/>
        <v>8.4379130002598026E-3</v>
      </c>
      <c r="G62" s="33"/>
      <c r="H62" s="41">
        <f>'HRQOL scores'!I$12</f>
        <v>0.81619815637367588</v>
      </c>
      <c r="I62" s="38">
        <f t="shared" si="4"/>
        <v>88155.5</v>
      </c>
      <c r="J62" s="38">
        <f t="shared" si="5"/>
        <v>71952.356574199584</v>
      </c>
      <c r="K62" s="41">
        <f>SUM(J62:J$119)/C62</f>
        <v>17.947474895478912</v>
      </c>
    </row>
    <row r="63" spans="1:11" x14ac:dyDescent="0.2">
      <c r="A63" s="61">
        <v>58</v>
      </c>
      <c r="C63" s="86">
        <v>87782</v>
      </c>
      <c r="D63" s="28">
        <f t="shared" si="0"/>
        <v>805</v>
      </c>
      <c r="E63" s="32">
        <f>SUMPRODUCT(D63:D$119*$A63:$A$119)/C63+0.5-$A63</f>
        <v>22.146022263542974</v>
      </c>
      <c r="F63" s="34">
        <f t="shared" si="1"/>
        <v>9.1704449659383465E-3</v>
      </c>
      <c r="G63" s="33"/>
      <c r="H63" s="41">
        <f>'HRQOL scores'!I$12</f>
        <v>0.81619815637367588</v>
      </c>
      <c r="I63" s="38">
        <f t="shared" si="4"/>
        <v>87379.5</v>
      </c>
      <c r="J63" s="38">
        <f t="shared" si="5"/>
        <v>71318.986804853615</v>
      </c>
      <c r="K63" s="41">
        <f>SUM(J63:J$119)/C63</f>
        <v>17.280531868123912</v>
      </c>
    </row>
    <row r="64" spans="1:11" x14ac:dyDescent="0.2">
      <c r="A64" s="61">
        <v>59</v>
      </c>
      <c r="C64" s="86">
        <v>86977</v>
      </c>
      <c r="D64" s="28">
        <f t="shared" si="0"/>
        <v>875</v>
      </c>
      <c r="E64" s="32">
        <f>SUMPRODUCT(D64:D$119*$A64:$A$119)/C64+0.5-$A64</f>
        <v>21.346363134372638</v>
      </c>
      <c r="F64" s="34">
        <f t="shared" si="1"/>
        <v>1.0060130839187371E-2</v>
      </c>
      <c r="G64" s="33"/>
      <c r="H64" s="41">
        <f>'HRQOL scores'!I$12</f>
        <v>0.81619815637367588</v>
      </c>
      <c r="I64" s="38">
        <f t="shared" si="4"/>
        <v>86539.5</v>
      </c>
      <c r="J64" s="38">
        <f t="shared" si="5"/>
        <v>70633.380353499728</v>
      </c>
      <c r="K64" s="41">
        <f>SUM(J64:J$119)/C64</f>
        <v>16.620493482677027</v>
      </c>
    </row>
    <row r="65" spans="1:11" x14ac:dyDescent="0.2">
      <c r="A65" s="61">
        <v>60</v>
      </c>
      <c r="C65" s="86">
        <v>86102</v>
      </c>
      <c r="D65" s="28">
        <f t="shared" si="0"/>
        <v>957</v>
      </c>
      <c r="E65" s="32">
        <f>SUMPRODUCT(D65:D$119*$A65:$A$119)/C65+0.5-$A65</f>
        <v>20.558211497274499</v>
      </c>
      <c r="F65" s="34">
        <f t="shared" si="1"/>
        <v>1.1114724396645839E-2</v>
      </c>
      <c r="G65" s="33"/>
      <c r="H65" s="41">
        <f>'HRQOL scores'!I$12</f>
        <v>0.81619815637367588</v>
      </c>
      <c r="I65" s="38">
        <f t="shared" si="4"/>
        <v>85623.5</v>
      </c>
      <c r="J65" s="38">
        <f t="shared" si="5"/>
        <v>69885.742842261432</v>
      </c>
      <c r="K65" s="41">
        <f>SUM(J65:J$119)/C65</f>
        <v>15.969051604948781</v>
      </c>
    </row>
    <row r="66" spans="1:11" x14ac:dyDescent="0.2">
      <c r="A66" s="61">
        <v>61</v>
      </c>
      <c r="C66" s="86">
        <v>85145</v>
      </c>
      <c r="D66" s="28">
        <f t="shared" si="0"/>
        <v>1046</v>
      </c>
      <c r="E66" s="32">
        <f>SUMPRODUCT(D66:D$119*$A66:$A$119)/C66+0.5-$A66</f>
        <v>19.783658774306531</v>
      </c>
      <c r="F66" s="34">
        <f t="shared" si="1"/>
        <v>1.2284925714956839E-2</v>
      </c>
      <c r="G66" s="33"/>
      <c r="H66" s="41">
        <f>'HRQOL scores'!I$12</f>
        <v>0.81619815637367588</v>
      </c>
      <c r="I66" s="38">
        <f t="shared" si="4"/>
        <v>84622</v>
      </c>
      <c r="J66" s="38">
        <f t="shared" si="5"/>
        <v>69068.320388653199</v>
      </c>
      <c r="K66" s="41">
        <f>SUM(J66:J$119)/C66</f>
        <v>15.327753108779593</v>
      </c>
    </row>
    <row r="67" spans="1:11" x14ac:dyDescent="0.2">
      <c r="A67" s="61">
        <v>62</v>
      </c>
      <c r="C67" s="86">
        <v>84099</v>
      </c>
      <c r="D67" s="28">
        <f t="shared" si="0"/>
        <v>1135</v>
      </c>
      <c r="E67" s="32">
        <f>SUMPRODUCT(D67:D$119*$A67:$A$119)/C67+0.5-$A67</f>
        <v>19.023503565301951</v>
      </c>
      <c r="F67" s="34">
        <f t="shared" si="1"/>
        <v>1.3495998763362228E-2</v>
      </c>
      <c r="G67" s="33"/>
      <c r="H67" s="41">
        <f>'HRQOL scores'!I$12</f>
        <v>0.81619815637367588</v>
      </c>
      <c r="I67" s="38">
        <f t="shared" si="4"/>
        <v>83531.5</v>
      </c>
      <c r="J67" s="38">
        <f t="shared" si="5"/>
        <v>68178.256299127708</v>
      </c>
      <c r="K67" s="41">
        <f>SUM(J67:J$119)/C67</f>
        <v>14.697121464683114</v>
      </c>
    </row>
    <row r="68" spans="1:11" x14ac:dyDescent="0.2">
      <c r="A68" s="61">
        <v>63</v>
      </c>
      <c r="C68" s="86">
        <v>82964</v>
      </c>
      <c r="D68" s="28">
        <f t="shared" si="0"/>
        <v>1218</v>
      </c>
      <c r="E68" s="32">
        <f>SUMPRODUCT(D68:D$119*$A68:$A$119)/C68+0.5-$A68</f>
        <v>18.276916811367926</v>
      </c>
      <c r="F68" s="34">
        <f t="shared" si="1"/>
        <v>1.4681066486668917E-2</v>
      </c>
      <c r="G68" s="33"/>
      <c r="H68" s="41">
        <f>'HRQOL scores'!I$12</f>
        <v>0.81619815637367588</v>
      </c>
      <c r="I68" s="38">
        <f t="shared" si="4"/>
        <v>82355</v>
      </c>
      <c r="J68" s="38">
        <f t="shared" si="5"/>
        <v>67217.999168154071</v>
      </c>
      <c r="K68" s="41">
        <f>SUM(J68:J$119)/C68</f>
        <v>14.076406173271028</v>
      </c>
    </row>
    <row r="69" spans="1:11" x14ac:dyDescent="0.2">
      <c r="A69" s="61">
        <v>64</v>
      </c>
      <c r="C69" s="86">
        <v>81746</v>
      </c>
      <c r="D69" s="28">
        <f t="shared" ref="D69:D119" si="6">C69-C70</f>
        <v>1297</v>
      </c>
      <c r="E69" s="32">
        <f>SUMPRODUCT(D69:D$119*$A69:$A$119)/C69+0.5-$A69</f>
        <v>17.541789522892003</v>
      </c>
      <c r="F69" s="34">
        <f t="shared" ref="F69:F115" si="7">D69/C69</f>
        <v>1.5866219753871751E-2</v>
      </c>
      <c r="G69" s="33"/>
      <c r="H69" s="41">
        <f>'HRQOL scores'!I$12</f>
        <v>0.81619815637367588</v>
      </c>
      <c r="I69" s="38">
        <f t="shared" ref="I69:I100" si="8">(D69*0.5+C70)</f>
        <v>81097.5</v>
      </c>
      <c r="J69" s="38">
        <f t="shared" ref="J69:J100" si="9">I69*H69</f>
        <v>66191.629986514177</v>
      </c>
      <c r="K69" s="41">
        <f>SUM(J69:J$119)/C69</f>
        <v>13.463863217663295</v>
      </c>
    </row>
    <row r="70" spans="1:11" x14ac:dyDescent="0.2">
      <c r="A70" s="61">
        <v>65</v>
      </c>
      <c r="C70" s="86">
        <v>80449</v>
      </c>
      <c r="D70" s="28">
        <f t="shared" si="6"/>
        <v>1379</v>
      </c>
      <c r="E70" s="32">
        <f>SUMPRODUCT(D70:D$119*$A70:$A$119)/C70+0.5-$A70</f>
        <v>16.816537512440547</v>
      </c>
      <c r="F70" s="34">
        <f t="shared" si="7"/>
        <v>1.7141294484704594E-2</v>
      </c>
      <c r="G70" s="33"/>
      <c r="H70" s="41">
        <f>'HRQOL scores'!I$13</f>
        <v>0.80276314467050003</v>
      </c>
      <c r="I70" s="38">
        <f t="shared" si="8"/>
        <v>79759.5</v>
      </c>
      <c r="J70" s="38">
        <f t="shared" si="9"/>
        <v>64027.987037346749</v>
      </c>
      <c r="K70" s="41">
        <f>SUM(J70:J$119)/C70</f>
        <v>12.858150289060022</v>
      </c>
    </row>
    <row r="71" spans="1:11" x14ac:dyDescent="0.2">
      <c r="A71" s="61">
        <v>66</v>
      </c>
      <c r="C71" s="86">
        <v>79070</v>
      </c>
      <c r="D71" s="28">
        <f t="shared" si="6"/>
        <v>1464</v>
      </c>
      <c r="E71" s="32">
        <f>SUMPRODUCT(D71:D$119*$A71:$A$119)/C71+0.5-$A71</f>
        <v>16.101101888685079</v>
      </c>
      <c r="F71" s="34">
        <f t="shared" si="7"/>
        <v>1.8515239661059821E-2</v>
      </c>
      <c r="G71" s="33"/>
      <c r="H71" s="41">
        <f>'HRQOL scores'!I$13</f>
        <v>0.80276314467050003</v>
      </c>
      <c r="I71" s="38">
        <f t="shared" si="8"/>
        <v>78338</v>
      </c>
      <c r="J71" s="38">
        <f t="shared" si="9"/>
        <v>62886.85922719763</v>
      </c>
      <c r="K71" s="41">
        <f>SUM(J71:J$119)/C71</f>
        <v>12.272636215596849</v>
      </c>
    </row>
    <row r="72" spans="1:11" x14ac:dyDescent="0.2">
      <c r="A72" s="61">
        <v>67</v>
      </c>
      <c r="C72" s="86">
        <v>77606</v>
      </c>
      <c r="D72" s="28">
        <f t="shared" si="6"/>
        <v>1561</v>
      </c>
      <c r="E72" s="32">
        <f>SUMPRODUCT(D72:D$119*$A72:$A$119)/C72+0.5-$A72</f>
        <v>15.395409199524892</v>
      </c>
      <c r="F72" s="34">
        <f t="shared" si="7"/>
        <v>2.011442414246321E-2</v>
      </c>
      <c r="G72" s="33"/>
      <c r="H72" s="41">
        <f>'HRQOL scores'!I$13</f>
        <v>0.80276314467050003</v>
      </c>
      <c r="I72" s="38">
        <f t="shared" si="8"/>
        <v>76825.5</v>
      </c>
      <c r="J72" s="38">
        <f t="shared" si="9"/>
        <v>61672.679970883502</v>
      </c>
      <c r="K72" s="41">
        <f>SUM(J72:J$119)/C72</f>
        <v>11.693818600881956</v>
      </c>
    </row>
    <row r="73" spans="1:11" x14ac:dyDescent="0.2">
      <c r="A73" s="61">
        <v>68</v>
      </c>
      <c r="C73" s="86">
        <v>76045</v>
      </c>
      <c r="D73" s="28">
        <f t="shared" si="6"/>
        <v>1670</v>
      </c>
      <c r="E73" s="32">
        <f>SUMPRODUCT(D73:D$119*$A73:$A$119)/C73+0.5-$A73</f>
        <v>14.701172021018195</v>
      </c>
      <c r="F73" s="34">
        <f t="shared" si="7"/>
        <v>2.1960681175619699E-2</v>
      </c>
      <c r="G73" s="33"/>
      <c r="H73" s="41">
        <f>'HRQOL scores'!I$13</f>
        <v>0.80276314467050003</v>
      </c>
      <c r="I73" s="38">
        <f t="shared" si="8"/>
        <v>75210</v>
      </c>
      <c r="J73" s="38">
        <f t="shared" si="9"/>
        <v>60375.816110668304</v>
      </c>
      <c r="K73" s="41">
        <f>SUM(J73:J$119)/C73</f>
        <v>11.122858917340546</v>
      </c>
    </row>
    <row r="74" spans="1:11" x14ac:dyDescent="0.2">
      <c r="A74" s="61">
        <v>69</v>
      </c>
      <c r="C74" s="86">
        <v>74375</v>
      </c>
      <c r="D74" s="28">
        <f t="shared" si="6"/>
        <v>1788</v>
      </c>
      <c r="E74" s="32">
        <f>SUMPRODUCT(D74:D$119*$A74:$A$119)/C74+0.5-$A74</f>
        <v>14.020042034801065</v>
      </c>
      <c r="F74" s="34">
        <f t="shared" si="7"/>
        <v>2.404033613445378E-2</v>
      </c>
      <c r="G74" s="33"/>
      <c r="H74" s="41">
        <f>'HRQOL scores'!I$13</f>
        <v>0.80276314467050003</v>
      </c>
      <c r="I74" s="38">
        <f t="shared" si="8"/>
        <v>73481</v>
      </c>
      <c r="J74" s="38">
        <f t="shared" si="9"/>
        <v>58987.838633533014</v>
      </c>
      <c r="K74" s="41">
        <f>SUM(J74:J$119)/C74</f>
        <v>10.560833482467141</v>
      </c>
    </row>
    <row r="75" spans="1:11" x14ac:dyDescent="0.2">
      <c r="A75" s="61">
        <v>70</v>
      </c>
      <c r="C75" s="86">
        <v>72587</v>
      </c>
      <c r="D75" s="28">
        <f t="shared" si="6"/>
        <v>1910</v>
      </c>
      <c r="E75" s="32">
        <f>SUMPRODUCT(D75:D$119*$A75:$A$119)/C75+0.5-$A75</f>
        <v>13.353074604796021</v>
      </c>
      <c r="F75" s="34">
        <f t="shared" si="7"/>
        <v>2.6313251684185874E-2</v>
      </c>
      <c r="G75" s="33"/>
      <c r="H75" s="41">
        <f>'HRQOL scores'!I$13</f>
        <v>0.80276314467050003</v>
      </c>
      <c r="I75" s="38">
        <f t="shared" si="8"/>
        <v>71632</v>
      </c>
      <c r="J75" s="38">
        <f t="shared" si="9"/>
        <v>57503.529579037255</v>
      </c>
      <c r="K75" s="41">
        <f>SUM(J75:J$119)/C75</f>
        <v>10.008323138095809</v>
      </c>
    </row>
    <row r="76" spans="1:11" x14ac:dyDescent="0.2">
      <c r="A76" s="61">
        <v>71</v>
      </c>
      <c r="C76" s="86">
        <v>70677</v>
      </c>
      <c r="D76" s="28">
        <f t="shared" si="6"/>
        <v>2040</v>
      </c>
      <c r="E76" s="32">
        <f>SUMPRODUCT(D76:D$119*$A76:$A$119)/C76+0.5-$A76</f>
        <v>12.700420594229087</v>
      </c>
      <c r="F76" s="34">
        <f t="shared" si="7"/>
        <v>2.8863703892355364E-2</v>
      </c>
      <c r="G76" s="33"/>
      <c r="H76" s="41">
        <f>'HRQOL scores'!I$13</f>
        <v>0.80276314467050003</v>
      </c>
      <c r="I76" s="38">
        <f t="shared" si="8"/>
        <v>69657</v>
      </c>
      <c r="J76" s="38">
        <f t="shared" si="9"/>
        <v>55918.07236831302</v>
      </c>
      <c r="K76" s="41">
        <f>SUM(J76:J$119)/C76</f>
        <v>9.4651813467736776</v>
      </c>
    </row>
    <row r="77" spans="1:11" x14ac:dyDescent="0.2">
      <c r="A77" s="61">
        <v>72</v>
      </c>
      <c r="C77" s="86">
        <v>68637</v>
      </c>
      <c r="D77" s="28">
        <f t="shared" si="6"/>
        <v>2185</v>
      </c>
      <c r="E77" s="32">
        <f>SUMPRODUCT(D77:D$119*$A77:$A$119)/C77+0.5-$A77</f>
        <v>12.063036355585609</v>
      </c>
      <c r="F77" s="34">
        <f t="shared" si="7"/>
        <v>3.1834141935107883E-2</v>
      </c>
      <c r="G77" s="33"/>
      <c r="H77" s="41">
        <f>'HRQOL scores'!I$13</f>
        <v>0.80276314467050003</v>
      </c>
      <c r="I77" s="38">
        <f t="shared" si="8"/>
        <v>67544.5</v>
      </c>
      <c r="J77" s="38">
        <f t="shared" si="9"/>
        <v>54222.235225196586</v>
      </c>
      <c r="K77" s="41">
        <f>SUM(J77:J$119)/C77</f>
        <v>8.9318086407857304</v>
      </c>
    </row>
    <row r="78" spans="1:11" x14ac:dyDescent="0.2">
      <c r="A78" s="61">
        <v>73</v>
      </c>
      <c r="C78" s="86">
        <v>66452</v>
      </c>
      <c r="D78" s="28">
        <f t="shared" si="6"/>
        <v>2340</v>
      </c>
      <c r="E78" s="32">
        <f>SUMPRODUCT(D78:D$119*$A78:$A$119)/C78+0.5-$A78</f>
        <v>11.443239125057616</v>
      </c>
      <c r="F78" s="34">
        <f t="shared" si="7"/>
        <v>3.5213387106482877E-2</v>
      </c>
      <c r="G78" s="33"/>
      <c r="H78" s="41">
        <f>'HRQOL scores'!I$13</f>
        <v>0.80276314467050003</v>
      </c>
      <c r="I78" s="38">
        <f t="shared" si="8"/>
        <v>65282</v>
      </c>
      <c r="J78" s="38">
        <f t="shared" si="9"/>
        <v>52405.983610379582</v>
      </c>
      <c r="K78" s="41">
        <f>SUM(J78:J$119)/C78</f>
        <v>8.4095334143805065</v>
      </c>
    </row>
    <row r="79" spans="1:11" x14ac:dyDescent="0.2">
      <c r="A79" s="61">
        <v>74</v>
      </c>
      <c r="C79" s="86">
        <v>64112</v>
      </c>
      <c r="D79" s="28">
        <f t="shared" si="6"/>
        <v>2498</v>
      </c>
      <c r="E79" s="32">
        <f>SUMPRODUCT(D79:D$119*$A79:$A$119)/C79+0.5-$A79</f>
        <v>10.842652332454591</v>
      </c>
      <c r="F79" s="34">
        <f t="shared" si="7"/>
        <v>3.8963064636885453E-2</v>
      </c>
      <c r="G79" s="33"/>
      <c r="H79" s="41">
        <f>'HRQOL scores'!I$13</f>
        <v>0.80276314467050003</v>
      </c>
      <c r="I79" s="38">
        <f t="shared" si="8"/>
        <v>62863</v>
      </c>
      <c r="J79" s="38">
        <f t="shared" si="9"/>
        <v>50464.099563421645</v>
      </c>
      <c r="K79" s="41">
        <f>SUM(J79:J$119)/C79</f>
        <v>7.8990568199718263</v>
      </c>
    </row>
    <row r="80" spans="1:11" x14ac:dyDescent="0.2">
      <c r="A80" s="61">
        <v>75</v>
      </c>
      <c r="C80" s="86">
        <v>61614</v>
      </c>
      <c r="D80" s="28">
        <f t="shared" si="6"/>
        <v>2657</v>
      </c>
      <c r="E80" s="32">
        <f>SUMPRODUCT(D80:D$119*$A80:$A$119)/C80+0.5-$A80</f>
        <v>10.261971732695969</v>
      </c>
      <c r="F80" s="34">
        <f t="shared" si="7"/>
        <v>4.3123316129451097E-2</v>
      </c>
      <c r="G80" s="33"/>
      <c r="H80" s="41">
        <f>'HRQOL scores'!I$14</f>
        <v>0.75131630496954005</v>
      </c>
      <c r="I80" s="38">
        <f t="shared" si="8"/>
        <v>60285.5</v>
      </c>
      <c r="J80" s="38">
        <f t="shared" si="9"/>
        <v>45293.479103241203</v>
      </c>
      <c r="K80" s="41">
        <f>SUM(J80:J$119)/C80</f>
        <v>7.4002699269421246</v>
      </c>
    </row>
    <row r="81" spans="1:11" x14ac:dyDescent="0.2">
      <c r="A81" s="61">
        <v>76</v>
      </c>
      <c r="C81" s="86">
        <v>58957</v>
      </c>
      <c r="D81" s="28">
        <f t="shared" si="6"/>
        <v>2805</v>
      </c>
      <c r="E81" s="32">
        <f>SUMPRODUCT(D81:D$119*$A81:$A$119)/C81+0.5-$A81</f>
        <v>9.7019120094022639</v>
      </c>
      <c r="F81" s="34">
        <f t="shared" si="7"/>
        <v>4.7577047678816764E-2</v>
      </c>
      <c r="G81" s="33"/>
      <c r="H81" s="41">
        <f>'HRQOL scores'!I$14</f>
        <v>0.75131630496954005</v>
      </c>
      <c r="I81" s="38">
        <f t="shared" si="8"/>
        <v>57554.5</v>
      </c>
      <c r="J81" s="38">
        <f t="shared" si="9"/>
        <v>43241.634274369389</v>
      </c>
      <c r="K81" s="41">
        <f>SUM(J81:J$119)/C81</f>
        <v>6.9655299994126372</v>
      </c>
    </row>
    <row r="82" spans="1:11" x14ac:dyDescent="0.2">
      <c r="A82" s="61">
        <v>77</v>
      </c>
      <c r="C82" s="86">
        <v>56152</v>
      </c>
      <c r="D82" s="28">
        <f t="shared" si="6"/>
        <v>2947</v>
      </c>
      <c r="E82" s="32">
        <f>SUMPRODUCT(D82:D$119*$A82:$A$119)/C82+0.5-$A82</f>
        <v>9.1615815347330312</v>
      </c>
      <c r="F82" s="34">
        <f t="shared" si="7"/>
        <v>5.2482547371420434E-2</v>
      </c>
      <c r="G82" s="33"/>
      <c r="H82" s="41">
        <f>'HRQOL scores'!I$14</f>
        <v>0.75131630496954005</v>
      </c>
      <c r="I82" s="38">
        <f t="shared" si="8"/>
        <v>54678.5</v>
      </c>
      <c r="J82" s="38">
        <f t="shared" si="9"/>
        <v>41080.848581276994</v>
      </c>
      <c r="K82" s="41">
        <f>SUM(J82:J$119)/C82</f>
        <v>6.5434021566640821</v>
      </c>
    </row>
    <row r="83" spans="1:11" x14ac:dyDescent="0.2">
      <c r="A83" s="61">
        <v>78</v>
      </c>
      <c r="C83" s="86">
        <v>53205</v>
      </c>
      <c r="D83" s="28">
        <f t="shared" si="6"/>
        <v>3079</v>
      </c>
      <c r="E83" s="32">
        <f>SUMPRODUCT(D83:D$119*$A83:$A$119)/C83+0.5-$A83</f>
        <v>8.6413424741721485</v>
      </c>
      <c r="F83" s="34">
        <f t="shared" si="7"/>
        <v>5.7870500892773236E-2</v>
      </c>
      <c r="G83" s="33"/>
      <c r="H83" s="41">
        <f>'HRQOL scores'!I$14</f>
        <v>0.75131630496954005</v>
      </c>
      <c r="I83" s="38">
        <f t="shared" si="8"/>
        <v>51665.5</v>
      </c>
      <c r="J83" s="38">
        <f t="shared" si="9"/>
        <v>38817.132554403768</v>
      </c>
      <c r="K83" s="41">
        <f>SUM(J83:J$119)/C83</f>
        <v>6.1337142997786769</v>
      </c>
    </row>
    <row r="84" spans="1:11" x14ac:dyDescent="0.2">
      <c r="A84" s="61">
        <v>79</v>
      </c>
      <c r="C84" s="86">
        <v>50126</v>
      </c>
      <c r="D84" s="28">
        <f t="shared" si="6"/>
        <v>3195</v>
      </c>
      <c r="E84" s="32">
        <f>SUMPRODUCT(D84:D$119*$A84:$A$119)/C84+0.5-$A84</f>
        <v>8.1414261329116471</v>
      </c>
      <c r="F84" s="34">
        <f t="shared" si="7"/>
        <v>6.3739376770538245E-2</v>
      </c>
      <c r="G84" s="33"/>
      <c r="H84" s="41">
        <f>'HRQOL scores'!I$14</f>
        <v>0.75131630496954005</v>
      </c>
      <c r="I84" s="38">
        <f t="shared" si="8"/>
        <v>48528.5</v>
      </c>
      <c r="J84" s="38">
        <f t="shared" si="9"/>
        <v>36460.253305714323</v>
      </c>
      <c r="K84" s="41">
        <f>SUM(J84:J$119)/C84</f>
        <v>5.7360877940653685</v>
      </c>
    </row>
    <row r="85" spans="1:11" x14ac:dyDescent="0.2">
      <c r="A85" s="61">
        <v>80</v>
      </c>
      <c r="C85" s="86">
        <v>46931</v>
      </c>
      <c r="D85" s="28">
        <f t="shared" si="6"/>
        <v>3295</v>
      </c>
      <c r="E85" s="32">
        <f>SUMPRODUCT(D85:D$119*$A85:$A$119)/C85+0.5-$A85</f>
        <v>7.661644250885999</v>
      </c>
      <c r="F85" s="34">
        <f t="shared" si="7"/>
        <v>7.0209456436044412E-2</v>
      </c>
      <c r="G85" s="33"/>
      <c r="H85" s="41">
        <f>'HRQOL scores'!I$14</f>
        <v>0.75131630496954005</v>
      </c>
      <c r="I85" s="38">
        <f t="shared" si="8"/>
        <v>45283.5</v>
      </c>
      <c r="J85" s="38">
        <f t="shared" si="9"/>
        <v>34022.231896088168</v>
      </c>
      <c r="K85" s="41">
        <f>SUM(J85:J$119)/C85</f>
        <v>5.3497024026678819</v>
      </c>
    </row>
    <row r="86" spans="1:11" x14ac:dyDescent="0.2">
      <c r="A86" s="61">
        <v>81</v>
      </c>
      <c r="C86" s="86">
        <v>43636</v>
      </c>
      <c r="D86" s="28">
        <f t="shared" si="6"/>
        <v>3370</v>
      </c>
      <c r="E86" s="32">
        <f>SUMPRODUCT(D86:D$119*$A86:$A$119)/C86+0.5-$A86</f>
        <v>7.2024274988159078</v>
      </c>
      <c r="F86" s="34">
        <f t="shared" si="7"/>
        <v>7.722981024841874E-2</v>
      </c>
      <c r="G86" s="33"/>
      <c r="H86" s="41">
        <f>'HRQOL scores'!I$14</f>
        <v>0.75131630496954005</v>
      </c>
      <c r="I86" s="38">
        <f t="shared" si="8"/>
        <v>41951</v>
      </c>
      <c r="J86" s="38">
        <f t="shared" si="9"/>
        <v>31518.470309777174</v>
      </c>
      <c r="K86" s="41">
        <f>SUM(J86:J$119)/C86</f>
        <v>4.9739813815088043</v>
      </c>
    </row>
    <row r="87" spans="1:11" x14ac:dyDescent="0.2">
      <c r="A87" s="61">
        <v>82</v>
      </c>
      <c r="C87" s="86">
        <v>40266</v>
      </c>
      <c r="D87" s="28">
        <f t="shared" si="6"/>
        <v>3419</v>
      </c>
      <c r="E87" s="32">
        <f>SUMPRODUCT(D87:D$119*$A87:$A$119)/C87+0.5-$A87</f>
        <v>6.7633767033807999</v>
      </c>
      <c r="F87" s="34">
        <f t="shared" si="7"/>
        <v>8.4910346197784731E-2</v>
      </c>
      <c r="G87" s="33"/>
      <c r="H87" s="41">
        <f>'HRQOL scores'!I$14</f>
        <v>0.75131630496954005</v>
      </c>
      <c r="I87" s="38">
        <f t="shared" si="8"/>
        <v>38556.5</v>
      </c>
      <c r="J87" s="38">
        <f t="shared" si="9"/>
        <v>28968.127112558072</v>
      </c>
      <c r="K87" s="41">
        <f>SUM(J87:J$119)/C87</f>
        <v>4.6075145595226994</v>
      </c>
    </row>
    <row r="88" spans="1:11" x14ac:dyDescent="0.2">
      <c r="A88" s="61">
        <v>83</v>
      </c>
      <c r="C88" s="86">
        <v>36847</v>
      </c>
      <c r="D88" s="28">
        <f t="shared" si="6"/>
        <v>3437</v>
      </c>
      <c r="E88" s="32">
        <f>SUMPRODUCT(D88:D$119*$A88:$A$119)/C88+0.5-$A88</f>
        <v>6.3445497961389208</v>
      </c>
      <c r="F88" s="34">
        <f t="shared" si="7"/>
        <v>9.3277607403587814E-2</v>
      </c>
      <c r="G88" s="33"/>
      <c r="H88" s="41">
        <f>'HRQOL scores'!I$14</f>
        <v>0.75131630496954005</v>
      </c>
      <c r="I88" s="38">
        <f t="shared" si="8"/>
        <v>35128.5</v>
      </c>
      <c r="J88" s="38">
        <f t="shared" si="9"/>
        <v>26392.614819122489</v>
      </c>
      <c r="K88" s="41">
        <f>SUM(J88:J$119)/C88</f>
        <v>4.2488684056010788</v>
      </c>
    </row>
    <row r="89" spans="1:11" x14ac:dyDescent="0.2">
      <c r="A89" s="61">
        <v>84</v>
      </c>
      <c r="C89" s="86">
        <v>33410</v>
      </c>
      <c r="D89" s="28">
        <f t="shared" si="6"/>
        <v>3421</v>
      </c>
      <c r="E89" s="32">
        <f>SUMPRODUCT(D89:D$119*$A89:$A$119)/C89+0.5-$A89</f>
        <v>5.9457984537064021</v>
      </c>
      <c r="F89" s="34">
        <f t="shared" si="7"/>
        <v>0.1023944926668662</v>
      </c>
      <c r="G89" s="33"/>
      <c r="H89" s="41">
        <f>'HRQOL scores'!I$14</f>
        <v>0.75131630496954005</v>
      </c>
      <c r="I89" s="38">
        <f t="shared" si="8"/>
        <v>31699.5</v>
      </c>
      <c r="J89" s="38">
        <f t="shared" si="9"/>
        <v>23816.351209381934</v>
      </c>
      <c r="K89" s="41">
        <f>SUM(J89:J$119)/C89</f>
        <v>3.8960023742011511</v>
      </c>
    </row>
    <row r="90" spans="1:11" x14ac:dyDescent="0.2">
      <c r="A90" s="61">
        <v>85</v>
      </c>
      <c r="C90" s="86">
        <v>29989</v>
      </c>
      <c r="D90" s="28">
        <f t="shared" si="6"/>
        <v>3367</v>
      </c>
      <c r="E90" s="32">
        <f>SUMPRODUCT(D90:D$119*$A90:$A$119)/C90+0.5-$A90</f>
        <v>5.5670287885001528</v>
      </c>
      <c r="F90" s="34">
        <f t="shared" si="7"/>
        <v>0.11227450065023842</v>
      </c>
      <c r="G90" s="33"/>
      <c r="H90" s="41">
        <f>'HRQOL scores'!I$15</f>
        <v>0.63701303468124004</v>
      </c>
      <c r="I90" s="38">
        <f t="shared" si="8"/>
        <v>28305.5</v>
      </c>
      <c r="J90" s="38">
        <f t="shared" si="9"/>
        <v>18030.972453169841</v>
      </c>
      <c r="K90" s="41">
        <f>IF(C90=0,0,SUM(J90:J$119)/C90)</f>
        <v>3.5462699027202813</v>
      </c>
    </row>
    <row r="91" spans="1:11" x14ac:dyDescent="0.2">
      <c r="A91" s="61">
        <v>86</v>
      </c>
      <c r="C91" s="86">
        <v>26622</v>
      </c>
      <c r="D91" s="28">
        <f t="shared" si="6"/>
        <v>3274</v>
      </c>
      <c r="E91" s="32">
        <f>SUMPRODUCT(D91:D$119*$A91:$A$119)/C91+0.5-$A91</f>
        <v>5.2078779332255607</v>
      </c>
      <c r="F91" s="34">
        <f t="shared" si="7"/>
        <v>0.12298099316354895</v>
      </c>
      <c r="G91" s="33"/>
      <c r="H91" s="41">
        <f>'HRQOL scores'!I$15</f>
        <v>0.63701303468124004</v>
      </c>
      <c r="I91" s="38">
        <f t="shared" si="8"/>
        <v>24985</v>
      </c>
      <c r="J91" s="38">
        <f t="shared" si="9"/>
        <v>15915.770671510783</v>
      </c>
      <c r="K91" s="41">
        <f>IF(C91=0,0,SUM(J91:J$119)/C91)</f>
        <v>3.3174861264934514</v>
      </c>
    </row>
    <row r="92" spans="1:11" x14ac:dyDescent="0.2">
      <c r="A92" s="61">
        <v>87</v>
      </c>
      <c r="C92" s="86">
        <v>23348</v>
      </c>
      <c r="D92" s="28">
        <f t="shared" si="6"/>
        <v>3141</v>
      </c>
      <c r="E92" s="32">
        <f>SUMPRODUCT(D92:D$119*$A92:$A$119)/C92+0.5-$A92</f>
        <v>4.8680455001854739</v>
      </c>
      <c r="F92" s="34">
        <f t="shared" si="7"/>
        <v>0.13452972417337675</v>
      </c>
      <c r="G92" s="33"/>
      <c r="H92" s="41">
        <f>'HRQOL scores'!I$15</f>
        <v>0.63701303468124004</v>
      </c>
      <c r="I92" s="38">
        <f t="shared" si="8"/>
        <v>21777.5</v>
      </c>
      <c r="J92" s="38">
        <f t="shared" si="9"/>
        <v>13872.551362770704</v>
      </c>
      <c r="K92" s="41">
        <f>IF(C92=0,0,SUM(J92:J$119)/C92)</f>
        <v>3.1010084370394853</v>
      </c>
    </row>
    <row r="93" spans="1:11" x14ac:dyDescent="0.2">
      <c r="A93" s="61">
        <v>88</v>
      </c>
      <c r="C93" s="86">
        <v>20207</v>
      </c>
      <c r="D93" s="28">
        <f t="shared" si="6"/>
        <v>2971</v>
      </c>
      <c r="E93" s="32">
        <f>SUMPRODUCT(D93:D$119*$A93:$A$119)/C93+0.5-$A93</f>
        <v>4.5470196634002775</v>
      </c>
      <c r="F93" s="34">
        <f t="shared" si="7"/>
        <v>0.14702825753451773</v>
      </c>
      <c r="G93" s="33"/>
      <c r="H93" s="41">
        <f>'HRQOL scores'!I$15</f>
        <v>0.63701303468124004</v>
      </c>
      <c r="I93" s="38">
        <f t="shared" si="8"/>
        <v>18721.5</v>
      </c>
      <c r="J93" s="38">
        <f t="shared" si="9"/>
        <v>11925.839528784836</v>
      </c>
      <c r="K93" s="41">
        <f>IF(C93=0,0,SUM(J93:J$119)/C93)</f>
        <v>2.8965107945378925</v>
      </c>
    </row>
    <row r="94" spans="1:11" x14ac:dyDescent="0.2">
      <c r="A94" s="61">
        <v>89</v>
      </c>
      <c r="C94" s="86">
        <v>17236</v>
      </c>
      <c r="D94" s="28">
        <f t="shared" si="6"/>
        <v>2765</v>
      </c>
      <c r="E94" s="32">
        <f>SUMPRODUCT(D94:D$119*$A94:$A$119)/C94+0.5-$A94</f>
        <v>4.2446116464568036</v>
      </c>
      <c r="F94" s="34">
        <f t="shared" si="7"/>
        <v>0.16042005105592946</v>
      </c>
      <c r="G94" s="33"/>
      <c r="H94" s="41">
        <f>'HRQOL scores'!I$15</f>
        <v>0.63701303468124004</v>
      </c>
      <c r="I94" s="38">
        <f t="shared" si="8"/>
        <v>15853.5</v>
      </c>
      <c r="J94" s="38">
        <f t="shared" si="9"/>
        <v>10098.886145319038</v>
      </c>
      <c r="K94" s="41">
        <f>IF(C94=0,0,SUM(J94:J$119)/C94)</f>
        <v>2.7038729459527944</v>
      </c>
    </row>
    <row r="95" spans="1:11" x14ac:dyDescent="0.2">
      <c r="A95" s="61">
        <v>90</v>
      </c>
      <c r="B95" s="67" t="s">
        <v>41</v>
      </c>
      <c r="C95" s="86">
        <v>14471</v>
      </c>
      <c r="D95" s="28">
        <f t="shared" si="6"/>
        <v>2530</v>
      </c>
      <c r="E95" s="32">
        <f>SUMPRODUCT(D95:D$119*$A95:$A$119)/C95+0.5-$A95</f>
        <v>3.9601013294402208</v>
      </c>
      <c r="F95" s="34">
        <f t="shared" si="7"/>
        <v>0.1748324234676249</v>
      </c>
      <c r="G95" s="33"/>
      <c r="H95" s="41">
        <f>'HRQOL scores'!I$15</f>
        <v>0.63701303468124004</v>
      </c>
      <c r="I95" s="38">
        <f t="shared" si="8"/>
        <v>13206</v>
      </c>
      <c r="J95" s="38">
        <f t="shared" si="9"/>
        <v>8412.3941360004555</v>
      </c>
      <c r="K95" s="41">
        <f>IF(C95=0,0,SUM(J95:J$119)/C95)</f>
        <v>2.5226361655119427</v>
      </c>
    </row>
    <row r="96" spans="1:11" x14ac:dyDescent="0.2">
      <c r="A96" s="61">
        <v>91</v>
      </c>
      <c r="B96" s="67" t="s">
        <v>42</v>
      </c>
      <c r="C96" s="86">
        <v>11941</v>
      </c>
      <c r="D96" s="28">
        <f t="shared" si="6"/>
        <v>2272</v>
      </c>
      <c r="E96" s="32">
        <f>SUMPRODUCT(D96:D$119*$A96:$A$119)/C96+0.5-$A96</f>
        <v>3.6932104797193972</v>
      </c>
      <c r="F96" s="34">
        <f t="shared" si="7"/>
        <v>0.19026882170672474</v>
      </c>
      <c r="G96" s="33"/>
      <c r="H96" s="41">
        <f>'HRQOL scores'!I$15</f>
        <v>0.63701303468124004</v>
      </c>
      <c r="I96" s="38">
        <f t="shared" si="8"/>
        <v>10805</v>
      </c>
      <c r="J96" s="38">
        <f t="shared" si="9"/>
        <v>6882.9258397307985</v>
      </c>
      <c r="K96" s="41">
        <f>IF(C96=0,0,SUM(J96:J$119)/C96)</f>
        <v>2.3526232154026352</v>
      </c>
    </row>
    <row r="97" spans="1:11" x14ac:dyDescent="0.2">
      <c r="A97" s="61">
        <v>92</v>
      </c>
      <c r="B97" s="67" t="s">
        <v>20</v>
      </c>
      <c r="C97" s="86">
        <v>9669</v>
      </c>
      <c r="D97" s="28">
        <f t="shared" si="6"/>
        <v>1998</v>
      </c>
      <c r="E97" s="32">
        <f>SUMPRODUCT(D97:D$119*$A97:$A$119)/C97+0.5-$A97</f>
        <v>3.4435439381869628</v>
      </c>
      <c r="F97" s="34">
        <f t="shared" si="7"/>
        <v>0.20663977660564692</v>
      </c>
      <c r="G97" s="33"/>
      <c r="H97" s="41">
        <f>'HRQOL scores'!I$15</f>
        <v>0.63701303468124004</v>
      </c>
      <c r="I97" s="38">
        <f t="shared" si="8"/>
        <v>8670</v>
      </c>
      <c r="J97" s="38">
        <f t="shared" si="9"/>
        <v>5522.9030106863511</v>
      </c>
      <c r="K97" s="41">
        <f>IF(C97=0,0,SUM(J97:J$119)/C97)</f>
        <v>2.1935823741226668</v>
      </c>
    </row>
    <row r="98" spans="1:11" x14ac:dyDescent="0.2">
      <c r="A98" s="61">
        <v>93</v>
      </c>
      <c r="B98" s="74" t="s">
        <v>43</v>
      </c>
      <c r="C98" s="86">
        <v>7671</v>
      </c>
      <c r="D98" s="28">
        <f t="shared" si="6"/>
        <v>1719</v>
      </c>
      <c r="E98" s="32">
        <f>SUMPRODUCT(D98:D$119*$A98:$A$119)/C98+0.5-$A98</f>
        <v>3.2102237437530619</v>
      </c>
      <c r="F98" s="34">
        <f t="shared" si="7"/>
        <v>0.2240907313257724</v>
      </c>
      <c r="G98" s="33"/>
      <c r="H98" s="41">
        <f>'HRQOL scores'!I$15</f>
        <v>0.63701303468124004</v>
      </c>
      <c r="I98" s="38">
        <f t="shared" si="8"/>
        <v>6811.5</v>
      </c>
      <c r="J98" s="38">
        <f t="shared" si="9"/>
        <v>4339.0142857312667</v>
      </c>
      <c r="K98" s="41">
        <f>IF(C98=0,0,SUM(J98:J$119)/C98)</f>
        <v>2.0449543690139116</v>
      </c>
    </row>
    <row r="99" spans="1:11" x14ac:dyDescent="0.2">
      <c r="A99" s="61">
        <v>94</v>
      </c>
      <c r="B99" s="74" t="s">
        <v>44</v>
      </c>
      <c r="C99" s="86">
        <v>5952</v>
      </c>
      <c r="D99" s="28">
        <f t="shared" si="6"/>
        <v>1443</v>
      </c>
      <c r="E99" s="32">
        <f>SUMPRODUCT(D99:D$119*$A99:$A$119)/C99+0.5-$A99</f>
        <v>2.9929647745849763</v>
      </c>
      <c r="F99" s="34">
        <f t="shared" si="7"/>
        <v>0.24243951612903225</v>
      </c>
      <c r="G99" s="33"/>
      <c r="H99" s="41">
        <f>'HRQOL scores'!I$15</f>
        <v>0.63701303468124004</v>
      </c>
      <c r="I99" s="38">
        <f t="shared" si="8"/>
        <v>5230.5</v>
      </c>
      <c r="J99" s="38">
        <f t="shared" si="9"/>
        <v>3331.8966779002262</v>
      </c>
      <c r="K99" s="41">
        <f>IF(C99=0,0,SUM(J99:J$119)/C99)</f>
        <v>1.9065575737524274</v>
      </c>
    </row>
    <row r="100" spans="1:11" x14ac:dyDescent="0.2">
      <c r="A100" s="61">
        <v>95</v>
      </c>
      <c r="B100" s="74" t="s">
        <v>2</v>
      </c>
      <c r="C100" s="86">
        <v>4509</v>
      </c>
      <c r="D100" s="28">
        <f t="shared" si="6"/>
        <v>1181</v>
      </c>
      <c r="E100" s="32">
        <f>SUMPRODUCT(D100:D$119*$A100:$A$119)/C100+0.5-$A100</f>
        <v>2.7907798488201223</v>
      </c>
      <c r="F100" s="34">
        <f t="shared" si="7"/>
        <v>0.26192060323796851</v>
      </c>
      <c r="G100" s="33"/>
      <c r="H100" s="41">
        <f>'HRQOL scores'!I$15</f>
        <v>0.63701303468124004</v>
      </c>
      <c r="I100" s="38">
        <f t="shared" si="8"/>
        <v>3918.5</v>
      </c>
      <c r="J100" s="38">
        <f t="shared" si="9"/>
        <v>2496.1355763984393</v>
      </c>
      <c r="K100" s="41">
        <f>IF(C100=0,0,SUM(J100:J$119)/C100)</f>
        <v>1.777763140624135</v>
      </c>
    </row>
    <row r="101" spans="1:11" x14ac:dyDescent="0.2">
      <c r="A101" s="61">
        <v>96</v>
      </c>
      <c r="B101" s="74" t="s">
        <v>55</v>
      </c>
      <c r="C101" s="86">
        <v>3328</v>
      </c>
      <c r="D101" s="28">
        <f t="shared" si="6"/>
        <v>940</v>
      </c>
      <c r="E101" s="32">
        <f>SUMPRODUCT(D101:D$119*$A101:$A$119)/C101+0.5-$A101</f>
        <v>2.6037038276231783</v>
      </c>
      <c r="F101" s="34">
        <f t="shared" si="7"/>
        <v>0.28245192307692307</v>
      </c>
      <c r="G101" s="33"/>
      <c r="H101" s="41">
        <f>'HRQOL scores'!I$15</f>
        <v>0.63701303468124004</v>
      </c>
      <c r="I101" s="38">
        <f t="shared" ref="I101:I119" si="10">(D101*0.5+C102)</f>
        <v>2858</v>
      </c>
      <c r="J101" s="38">
        <f t="shared" ref="J101:J119" si="11">I101*H101</f>
        <v>1820.583253118984</v>
      </c>
      <c r="K101" s="41">
        <f>IF(C101=0,0,SUM(J101:J$119)/C101)</f>
        <v>1.6585932766453682</v>
      </c>
    </row>
    <row r="102" spans="1:11" x14ac:dyDescent="0.2">
      <c r="A102" s="61">
        <v>97</v>
      </c>
      <c r="C102" s="86">
        <v>2388</v>
      </c>
      <c r="D102" s="28">
        <f t="shared" si="6"/>
        <v>725</v>
      </c>
      <c r="E102" s="32">
        <f>SUMPRODUCT(D102:D$119*$A102:$A$119)/C102+0.5-$A102</f>
        <v>2.4317949490493191</v>
      </c>
      <c r="F102" s="34">
        <f t="shared" si="7"/>
        <v>0.30360134003350081</v>
      </c>
      <c r="G102" s="33"/>
      <c r="H102" s="41">
        <f>'HRQOL scores'!I$15</f>
        <v>0.63701303468124004</v>
      </c>
      <c r="I102" s="38">
        <f t="shared" si="10"/>
        <v>2025.5</v>
      </c>
      <c r="J102" s="38">
        <f t="shared" si="11"/>
        <v>1290.2699017468517</v>
      </c>
      <c r="K102" s="41">
        <f>IF(C102=0,0,SUM(J102:J$119)/C102)</f>
        <v>1.5490850802164158</v>
      </c>
    </row>
    <row r="103" spans="1:11" x14ac:dyDescent="0.2">
      <c r="A103" s="61">
        <v>98</v>
      </c>
      <c r="B103" s="9"/>
      <c r="C103" s="86">
        <v>1663</v>
      </c>
      <c r="D103" s="28">
        <f t="shared" si="6"/>
        <v>542</v>
      </c>
      <c r="E103" s="32">
        <f>SUMPRODUCT(D103:D$119*$A103:$A$119)/C103+0.5-$A103</f>
        <v>2.2739785558206762</v>
      </c>
      <c r="F103" s="34">
        <f t="shared" si="7"/>
        <v>0.32591701743836438</v>
      </c>
      <c r="G103" s="33"/>
      <c r="H103" s="41">
        <f>'HRQOL scores'!I$15</f>
        <v>0.63701303468124004</v>
      </c>
      <c r="I103" s="38">
        <f t="shared" si="10"/>
        <v>1392</v>
      </c>
      <c r="J103" s="38">
        <f t="shared" si="11"/>
        <v>886.72214427628614</v>
      </c>
      <c r="K103" s="41">
        <f>IF(C103=0,0,SUM(J103:J$119)/C103)</f>
        <v>1.4485539806433849</v>
      </c>
    </row>
    <row r="104" spans="1:11" x14ac:dyDescent="0.2">
      <c r="A104" s="61">
        <v>99</v>
      </c>
      <c r="B104" s="28">
        <v>934</v>
      </c>
      <c r="C104" s="86">
        <v>1121</v>
      </c>
      <c r="D104" s="28">
        <f t="shared" si="6"/>
        <v>394.87044967880081</v>
      </c>
      <c r="E104" s="32">
        <f>SUMPRODUCT(D104:D$119*$A104:$A$119)/C104+0.5-$A104</f>
        <v>2.1316916488222546</v>
      </c>
      <c r="F104" s="34">
        <f t="shared" si="7"/>
        <v>0.35224839400428259</v>
      </c>
      <c r="G104" s="33"/>
      <c r="H104" s="41">
        <f>'HRQOL scores'!I$15</f>
        <v>0.63701303468124004</v>
      </c>
      <c r="I104" s="38">
        <f t="shared" si="10"/>
        <v>923.56477516059954</v>
      </c>
      <c r="J104" s="38">
        <f t="shared" si="11"/>
        <v>588.32280014975061</v>
      </c>
      <c r="K104" s="41">
        <f>IF(C104=0,0,SUM(J104:J$119)/C104)</f>
        <v>1.35791536622093</v>
      </c>
    </row>
    <row r="105" spans="1:11" x14ac:dyDescent="0.2">
      <c r="A105" s="61">
        <v>100</v>
      </c>
      <c r="B105" s="28">
        <v>605</v>
      </c>
      <c r="C105" s="85">
        <f t="shared" ref="C105:C119" si="12">C104*IF(B105=0,0,(B105/B104))</f>
        <v>726.12955032119919</v>
      </c>
      <c r="D105" s="28">
        <f t="shared" si="6"/>
        <v>268.84796573875809</v>
      </c>
      <c r="E105" s="32">
        <f>SUMPRODUCT(D105:D$119*$A105:$A$119)/C105+0.5-$A105</f>
        <v>2.019008264462812</v>
      </c>
      <c r="F105" s="34">
        <f t="shared" si="7"/>
        <v>0.37024793388429761</v>
      </c>
      <c r="G105" s="33"/>
      <c r="H105" s="41">
        <f>'HRQOL scores'!I$15</f>
        <v>0.63701303468124004</v>
      </c>
      <c r="I105" s="38">
        <f t="shared" si="10"/>
        <v>591.70556745182012</v>
      </c>
      <c r="J105" s="38">
        <f t="shared" si="11"/>
        <v>376.92415916026908</v>
      </c>
      <c r="K105" s="41">
        <f>IF(C105=0,0,SUM(J105:J$119)/C105)</f>
        <v>1.286134581591958</v>
      </c>
    </row>
    <row r="106" spans="1:11" x14ac:dyDescent="0.2">
      <c r="A106" s="61">
        <v>101</v>
      </c>
      <c r="B106" s="28">
        <v>381</v>
      </c>
      <c r="C106" s="85">
        <f t="shared" si="12"/>
        <v>457.2815845824411</v>
      </c>
      <c r="D106" s="28">
        <f t="shared" si="6"/>
        <v>177.63169164882231</v>
      </c>
      <c r="E106" s="32">
        <f>SUMPRODUCT(D106:D$119*$A106:$A$119)/C106+0.5-$A106</f>
        <v>1.9120734908136257</v>
      </c>
      <c r="F106" s="34">
        <f t="shared" si="7"/>
        <v>0.38845144356955391</v>
      </c>
      <c r="G106" s="33"/>
      <c r="H106" s="41">
        <f>'HRQOL scores'!I$15</f>
        <v>0.63701303468124004</v>
      </c>
      <c r="I106" s="38">
        <f t="shared" si="10"/>
        <v>368.46573875802994</v>
      </c>
      <c r="J106" s="38">
        <f t="shared" si="11"/>
        <v>234.71747842231767</v>
      </c>
      <c r="K106" s="41">
        <f>IF(C106=0,0,SUM(J106:J$119)/C106)</f>
        <v>1.2180157369167539</v>
      </c>
    </row>
    <row r="107" spans="1:11" x14ac:dyDescent="0.2">
      <c r="A107" s="61">
        <v>102</v>
      </c>
      <c r="B107" s="28">
        <v>233</v>
      </c>
      <c r="C107" s="85">
        <f t="shared" si="12"/>
        <v>279.64989293361879</v>
      </c>
      <c r="D107" s="28">
        <f t="shared" si="6"/>
        <v>114.02034261241968</v>
      </c>
      <c r="E107" s="32">
        <f>SUMPRODUCT(D107:D$119*$A107:$A$119)/C107+0.5-$A107</f>
        <v>1.8090128755364532</v>
      </c>
      <c r="F107" s="34">
        <f t="shared" si="7"/>
        <v>0.40772532188841204</v>
      </c>
      <c r="G107" s="33"/>
      <c r="H107" s="41">
        <f>'HRQOL scores'!I$15</f>
        <v>0.63701303468124004</v>
      </c>
      <c r="I107" s="38">
        <f t="shared" si="10"/>
        <v>222.63972162740896</v>
      </c>
      <c r="J107" s="38">
        <f t="shared" si="11"/>
        <v>141.8244047144623</v>
      </c>
      <c r="K107" s="41">
        <f>IF(C107=0,0,SUM(J107:J$119)/C107)</f>
        <v>1.1523647816229299</v>
      </c>
    </row>
    <row r="108" spans="1:11" x14ac:dyDescent="0.2">
      <c r="A108" s="61">
        <v>103</v>
      </c>
      <c r="B108" s="28">
        <v>138</v>
      </c>
      <c r="C108" s="85">
        <f t="shared" si="12"/>
        <v>165.6295503211991</v>
      </c>
      <c r="D108" s="28">
        <f t="shared" si="6"/>
        <v>70.812633832976431</v>
      </c>
      <c r="E108" s="32">
        <f>SUMPRODUCT(D108:D$119*$A108:$A$119)/C108+0.5-$A108</f>
        <v>1.7101449275362341</v>
      </c>
      <c r="F108" s="34">
        <f t="shared" si="7"/>
        <v>0.42753623188405798</v>
      </c>
      <c r="G108" s="33"/>
      <c r="H108" s="41">
        <f>'HRQOL scores'!I$15</f>
        <v>0.63701303468124004</v>
      </c>
      <c r="I108" s="38">
        <f t="shared" si="10"/>
        <v>130.2232334047109</v>
      </c>
      <c r="J108" s="38">
        <f t="shared" si="11"/>
        <v>82.953897097138324</v>
      </c>
      <c r="K108" s="41">
        <f>IF(C108=0,0,SUM(J108:J$119)/C108)</f>
        <v>1.0893846100345845</v>
      </c>
    </row>
    <row r="109" spans="1:11" x14ac:dyDescent="0.2">
      <c r="A109" s="61">
        <v>104</v>
      </c>
      <c r="B109" s="28">
        <v>79</v>
      </c>
      <c r="C109" s="85">
        <f t="shared" si="12"/>
        <v>94.816916488222674</v>
      </c>
      <c r="D109" s="28">
        <f t="shared" si="6"/>
        <v>43.207708779443244</v>
      </c>
      <c r="E109" s="32">
        <f>SUMPRODUCT(D109:D$119*$A109:$A$119)/C109+0.5-$A109</f>
        <v>1.6139240506329173</v>
      </c>
      <c r="F109" s="34">
        <f t="shared" si="7"/>
        <v>0.45569620253164556</v>
      </c>
      <c r="G109" s="33"/>
      <c r="H109" s="41">
        <f>'HRQOL scores'!I$15</f>
        <v>0.63701303468124004</v>
      </c>
      <c r="I109" s="38">
        <f t="shared" si="10"/>
        <v>73.213062098501055</v>
      </c>
      <c r="J109" s="38">
        <f t="shared" si="11"/>
        <v>46.637674865672231</v>
      </c>
      <c r="K109" s="41">
        <f>IF(C109=0,0,SUM(J109:J$119)/C109)</f>
        <v>1.0280906572387098</v>
      </c>
    </row>
    <row r="110" spans="1:11" x14ac:dyDescent="0.2">
      <c r="A110" s="61">
        <v>105</v>
      </c>
      <c r="B110" s="28">
        <v>43</v>
      </c>
      <c r="C110" s="85">
        <f t="shared" si="12"/>
        <v>51.609207708779429</v>
      </c>
      <c r="D110" s="28">
        <f t="shared" si="6"/>
        <v>24.00428265524625</v>
      </c>
      <c r="E110" s="32">
        <f>SUMPRODUCT(D110:D$119*$A110:$A$119)/C110+0.5-$A110</f>
        <v>1.5465116279069946</v>
      </c>
      <c r="F110" s="34">
        <f t="shared" si="7"/>
        <v>0.46511627906976749</v>
      </c>
      <c r="G110" s="33"/>
      <c r="H110" s="41">
        <f>'HRQOL scores'!I$15</f>
        <v>0.63701303468124004</v>
      </c>
      <c r="I110" s="38">
        <f t="shared" si="10"/>
        <v>39.607066381156301</v>
      </c>
      <c r="J110" s="38">
        <f t="shared" si="11"/>
        <v>25.230217550281694</v>
      </c>
      <c r="K110" s="41">
        <f>IF(C110=0,0,SUM(J110:J$119)/C110)</f>
        <v>0.98514806526284793</v>
      </c>
    </row>
    <row r="111" spans="1:11" x14ac:dyDescent="0.2">
      <c r="A111" s="61">
        <v>106</v>
      </c>
      <c r="B111" s="28">
        <v>23</v>
      </c>
      <c r="C111" s="85">
        <f t="shared" si="12"/>
        <v>27.604925053533179</v>
      </c>
      <c r="D111" s="28">
        <f t="shared" si="6"/>
        <v>13.202355460385434</v>
      </c>
      <c r="E111" s="32">
        <f>SUMPRODUCT(D111:D$119*$A111:$A$119)/C111+0.5-$A111</f>
        <v>1.4565217391304373</v>
      </c>
      <c r="F111" s="34">
        <f t="shared" si="7"/>
        <v>0.47826086956521741</v>
      </c>
      <c r="G111" s="33"/>
      <c r="H111" s="41">
        <f>'HRQOL scores'!I$15</f>
        <v>0.63701303468124004</v>
      </c>
      <c r="I111" s="38">
        <f t="shared" si="10"/>
        <v>21.003747323340463</v>
      </c>
      <c r="J111" s="38">
        <f t="shared" si="11"/>
        <v>13.379660822119082</v>
      </c>
      <c r="K111" s="41">
        <f>IF(C111=0,0,SUM(J111:J$119)/C111)</f>
        <v>0.92782333312267573</v>
      </c>
    </row>
    <row r="112" spans="1:11" x14ac:dyDescent="0.2">
      <c r="A112" s="61">
        <v>107</v>
      </c>
      <c r="B112" s="28">
        <v>12</v>
      </c>
      <c r="C112" s="85">
        <f t="shared" si="12"/>
        <v>14.402569593147746</v>
      </c>
      <c r="D112" s="28">
        <f t="shared" si="6"/>
        <v>7.2012847965738729</v>
      </c>
      <c r="E112" s="32">
        <f>SUMPRODUCT(D112:D$119*$A112:$A$119)/C112+0.5-$A112</f>
        <v>1.3333333333333286</v>
      </c>
      <c r="F112" s="34">
        <f t="shared" si="7"/>
        <v>0.5</v>
      </c>
      <c r="G112" s="33"/>
      <c r="H112" s="41">
        <f>'HRQOL scores'!I$15</f>
        <v>0.63701303468124004</v>
      </c>
      <c r="I112" s="38">
        <f t="shared" si="10"/>
        <v>10.801927194860809</v>
      </c>
      <c r="J112" s="38">
        <f t="shared" si="11"/>
        <v>6.8809684228040986</v>
      </c>
      <c r="K112" s="41">
        <f>IF(C112=0,0,SUM(J112:J$119)/C112)</f>
        <v>0.84935071290832009</v>
      </c>
    </row>
    <row r="113" spans="1:11" x14ac:dyDescent="0.2">
      <c r="A113" s="61">
        <v>108</v>
      </c>
      <c r="B113" s="28">
        <v>6</v>
      </c>
      <c r="C113" s="85">
        <f t="shared" si="12"/>
        <v>7.2012847965738729</v>
      </c>
      <c r="D113" s="28">
        <f t="shared" si="6"/>
        <v>3.6006423982869364</v>
      </c>
      <c r="E113" s="32">
        <f>SUMPRODUCT(D113:D$119*$A113:$A$119)/C113+0.5-$A113</f>
        <v>1.1666666666666714</v>
      </c>
      <c r="F113" s="34">
        <f t="shared" si="7"/>
        <v>0.5</v>
      </c>
      <c r="G113" s="33"/>
      <c r="H113" s="41">
        <f>'HRQOL scores'!I$15</f>
        <v>0.63701303468124004</v>
      </c>
      <c r="I113" s="38">
        <f t="shared" si="10"/>
        <v>5.4009635974304047</v>
      </c>
      <c r="J113" s="38">
        <f t="shared" si="11"/>
        <v>3.4404842114020493</v>
      </c>
      <c r="K113" s="41">
        <f>IF(C113=0,0,SUM(J113:J$119)/C113)</f>
        <v>0.74318187379477996</v>
      </c>
    </row>
    <row r="114" spans="1:11" x14ac:dyDescent="0.2">
      <c r="A114" s="61">
        <v>109</v>
      </c>
      <c r="B114" s="28">
        <v>3</v>
      </c>
      <c r="C114" s="85">
        <f t="shared" si="12"/>
        <v>3.6006423982869364</v>
      </c>
      <c r="D114" s="28">
        <f t="shared" si="6"/>
        <v>2.4004282655246243</v>
      </c>
      <c r="E114" s="32">
        <f>SUMPRODUCT(D114:D$119*$A114:$A$119)/C114+0.5-$A114</f>
        <v>0.8333333333333286</v>
      </c>
      <c r="F114" s="34">
        <f t="shared" si="7"/>
        <v>0.66666666666666663</v>
      </c>
      <c r="G114" s="33"/>
      <c r="H114" s="41">
        <f>'HRQOL scores'!I$15</f>
        <v>0.63701303468124004</v>
      </c>
      <c r="I114" s="38">
        <f t="shared" si="10"/>
        <v>2.4004282655246243</v>
      </c>
      <c r="J114" s="38">
        <f t="shared" si="11"/>
        <v>1.5291040939564664</v>
      </c>
      <c r="K114" s="41">
        <f>IF(C114=0,0,SUM(J114:J$119)/C114)</f>
        <v>0.53084419556770002</v>
      </c>
    </row>
    <row r="115" spans="1:11" x14ac:dyDescent="0.2">
      <c r="A115" s="61">
        <v>110</v>
      </c>
      <c r="B115" s="28">
        <v>1</v>
      </c>
      <c r="C115" s="85">
        <f t="shared" si="12"/>
        <v>1.2002141327623121</v>
      </c>
      <c r="D115" s="28">
        <f t="shared" si="6"/>
        <v>1.2002141327623121</v>
      </c>
      <c r="E115" s="32">
        <f>SUMPRODUCT(D115:D$119*$A115:$A$119)/C115+0.5-$A115</f>
        <v>0.5</v>
      </c>
      <c r="F115" s="34">
        <f t="shared" si="7"/>
        <v>1</v>
      </c>
      <c r="G115" s="33"/>
      <c r="H115" s="41">
        <f>'HRQOL scores'!I$15</f>
        <v>0.63701303468124004</v>
      </c>
      <c r="I115" s="38">
        <f t="shared" si="10"/>
        <v>0.60010706638115607</v>
      </c>
      <c r="J115" s="38">
        <f t="shared" si="11"/>
        <v>0.3822760234891166</v>
      </c>
      <c r="K115" s="41">
        <f>IF(C115=0,0,SUM(J115:J$119)/C115)</f>
        <v>0.31850651734062002</v>
      </c>
    </row>
    <row r="116" spans="1:11" x14ac:dyDescent="0.2">
      <c r="A116" s="61">
        <v>111</v>
      </c>
      <c r="B116" s="28">
        <v>0</v>
      </c>
      <c r="C116" s="85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scores'!I$15</f>
        <v>0.63701303468124004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scores'!I$15</f>
        <v>0.63701303468124004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scores'!I$15</f>
        <v>0.63701303468124004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scores'!I$15</f>
        <v>0.63701303468124004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0" spans="1:11" x14ac:dyDescent="0.2">
      <c r="B120" s="28"/>
    </row>
    <row r="121" spans="1:11" x14ac:dyDescent="0.2">
      <c r="E121" s="32">
        <f xml:space="preserve"> AVERAGE(E5:E119)</f>
        <v>28.250177641559894</v>
      </c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9.140625" style="60" customWidth="1"/>
    <col min="9" max="9" width="8.85546875" style="60"/>
    <col min="10" max="10" width="9.140625" style="60" customWidth="1"/>
    <col min="11" max="11" width="13.7109375" style="68" customWidth="1"/>
    <col min="12" max="56" width="8.42578125" style="60" customWidth="1"/>
    <col min="57" max="58" width="12.140625" style="60" customWidth="1"/>
    <col min="59" max="59" width="9.140625" style="60" customWidth="1"/>
    <col min="60" max="60" width="10" style="60" customWidth="1"/>
    <col min="61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20" width="8.42578125" style="60" customWidth="1"/>
    <col min="121" max="121" width="12.140625" style="60" customWidth="1"/>
    <col min="122" max="122" width="3.140625" style="60" customWidth="1"/>
    <col min="123" max="123" width="9.140625" style="60" customWidth="1"/>
    <col min="124" max="124" width="7.7109375" style="60" customWidth="1"/>
    <col min="125" max="125" width="10.7109375" style="60" customWidth="1"/>
    <col min="126" max="128" width="9.140625" style="60" customWidth="1"/>
    <col min="129" max="129" width="8.85546875" style="60"/>
    <col min="130" max="130" width="12.140625" style="60" customWidth="1"/>
    <col min="131" max="131" width="2.7109375" style="60" customWidth="1"/>
    <col min="132" max="132" width="9.140625" style="60" customWidth="1"/>
    <col min="133" max="133" width="6.7109375" style="60" customWidth="1"/>
    <col min="134" max="134" width="11.140625" style="60" customWidth="1"/>
    <col min="135" max="137" width="9.140625" style="60" customWidth="1"/>
    <col min="138" max="138" width="10" style="60" customWidth="1"/>
    <col min="139" max="139" width="12.140625" style="60" customWidth="1"/>
    <col min="140" max="140" width="8.85546875" style="60"/>
    <col min="141" max="141" width="9.140625" style="60" customWidth="1"/>
    <col min="142" max="142" width="6.7109375" style="60" customWidth="1"/>
    <col min="143" max="143" width="10.42578125" style="60" customWidth="1"/>
    <col min="144" max="146" width="9.140625" style="60" customWidth="1"/>
    <col min="147" max="147" width="8.85546875" style="60"/>
    <col min="148" max="148" width="12.140625" style="60" customWidth="1"/>
    <col min="149" max="149" width="2.7109375" style="60" customWidth="1"/>
    <col min="150" max="150" width="9.140625" style="60" customWidth="1"/>
    <col min="151" max="151" width="6.7109375" style="60" customWidth="1"/>
    <col min="152" max="152" width="10.42578125" style="60" customWidth="1"/>
    <col min="153" max="155" width="9.140625" style="60" customWidth="1"/>
    <col min="156" max="156" width="10" style="60" customWidth="1"/>
    <col min="157" max="157" width="12.140625" style="60" customWidth="1"/>
    <col min="158" max="158" width="8.85546875" style="60"/>
    <col min="159" max="159" width="9.140625" style="60" customWidth="1"/>
    <col min="160" max="160" width="6.7109375" style="60" customWidth="1"/>
    <col min="161" max="161" width="10.85546875" style="60" customWidth="1"/>
    <col min="162" max="164" width="9.140625" style="60" customWidth="1"/>
    <col min="165" max="165" width="8.85546875" style="60"/>
    <col min="166" max="166" width="12.140625" style="60" customWidth="1"/>
    <col min="167" max="167" width="2.7109375" style="60" customWidth="1"/>
    <col min="168" max="168" width="9.140625" style="60" customWidth="1"/>
    <col min="169" max="169" width="6.7109375" style="60" customWidth="1"/>
    <col min="170" max="170" width="11.42578125" style="60" customWidth="1"/>
    <col min="171" max="173" width="9.140625" style="60" customWidth="1"/>
    <col min="174" max="174" width="10" style="60" customWidth="1"/>
    <col min="175" max="175" width="12.140625" style="60" customWidth="1"/>
    <col min="176" max="16384" width="8.85546875" style="60"/>
  </cols>
  <sheetData>
    <row r="1" spans="1:11" x14ac:dyDescent="0.2">
      <c r="A1" t="s">
        <v>38</v>
      </c>
      <c r="C1" s="63"/>
      <c r="D1" s="9"/>
    </row>
    <row r="2" spans="1:11" s="67" customFormat="1" x14ac:dyDescent="0.2">
      <c r="C2" s="63"/>
      <c r="D2" s="9"/>
      <c r="F2" s="8"/>
      <c r="K2" s="68"/>
    </row>
    <row r="3" spans="1:11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</row>
    <row r="4" spans="1:11" x14ac:dyDescent="0.2">
      <c r="A4" s="61" t="s">
        <v>3</v>
      </c>
      <c r="B4" s="68"/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</row>
    <row r="5" spans="1:11" x14ac:dyDescent="0.2">
      <c r="A5" s="61">
        <v>0</v>
      </c>
      <c r="C5" s="86">
        <v>100000</v>
      </c>
      <c r="D5" s="28">
        <f t="shared" ref="D5:D68" si="0">C5-C6</f>
        <v>633</v>
      </c>
      <c r="E5" s="32">
        <f>SUMPRODUCT(D5:D$119*$A5:$A$119)/C5+0.5-$A5</f>
        <v>75.415671555555562</v>
      </c>
      <c r="F5" s="34">
        <f t="shared" ref="F5:F68" si="1">D5/C5</f>
        <v>6.3299999999999997E-3</v>
      </c>
      <c r="G5" s="51"/>
      <c r="H5" s="41">
        <f>'HRQOL scores'!J$6</f>
        <v>0.91711607848632748</v>
      </c>
      <c r="I5" s="38">
        <f t="shared" ref="I5:I36" si="2">(D5*0.5+C6)</f>
        <v>99683.5</v>
      </c>
      <c r="J5" s="38">
        <f t="shared" ref="J5:J36" si="3">I5*H5</f>
        <v>91421.34060979182</v>
      </c>
      <c r="K5" s="41">
        <f>SUM(J5:J$119)/C5</f>
        <v>63.588197926463351</v>
      </c>
    </row>
    <row r="6" spans="1:11" x14ac:dyDescent="0.2">
      <c r="A6" s="61">
        <v>1</v>
      </c>
      <c r="C6" s="86">
        <v>99367</v>
      </c>
      <c r="D6" s="28">
        <f t="shared" si="0"/>
        <v>47</v>
      </c>
      <c r="E6" s="32">
        <f>SUMPRODUCT(D6:D$119*$A6:$A$119)/C6+0.5-$A6</f>
        <v>74.892908667420329</v>
      </c>
      <c r="F6" s="34">
        <f t="shared" si="1"/>
        <v>4.7299405235138426E-4</v>
      </c>
      <c r="G6" s="33"/>
      <c r="H6" s="41">
        <f>'HRQOL scores'!J$6</f>
        <v>0.91711607848632748</v>
      </c>
      <c r="I6" s="38">
        <f t="shared" si="2"/>
        <v>99343.5</v>
      </c>
      <c r="J6" s="38">
        <f t="shared" si="3"/>
        <v>91109.521143106467</v>
      </c>
      <c r="K6" s="41">
        <f>SUM(J6:J$119)/C6</f>
        <v>63.07323811765017</v>
      </c>
    </row>
    <row r="7" spans="1:11" x14ac:dyDescent="0.2">
      <c r="A7" s="61">
        <v>2</v>
      </c>
      <c r="C7" s="86">
        <v>99320</v>
      </c>
      <c r="D7" s="28">
        <f t="shared" si="0"/>
        <v>34</v>
      </c>
      <c r="E7" s="32">
        <f>SUMPRODUCT(D7:D$119*$A7:$A$119)/C7+0.5-$A7</f>
        <v>73.928112722065606</v>
      </c>
      <c r="F7" s="34">
        <f t="shared" si="1"/>
        <v>3.42327829238824E-4</v>
      </c>
      <c r="G7" s="33"/>
      <c r="H7" s="41">
        <f>'HRQOL scores'!J$6</f>
        <v>0.91711607848632748</v>
      </c>
      <c r="I7" s="38">
        <f t="shared" si="2"/>
        <v>99303</v>
      </c>
      <c r="J7" s="38">
        <f t="shared" si="3"/>
        <v>91072.377941927771</v>
      </c>
      <c r="K7" s="41">
        <f>SUM(J7:J$119)/C7</f>
        <v>62.185752425427303</v>
      </c>
    </row>
    <row r="8" spans="1:11" x14ac:dyDescent="0.2">
      <c r="A8" s="61">
        <v>3</v>
      </c>
      <c r="C8" s="86">
        <v>99286</v>
      </c>
      <c r="D8" s="28">
        <f t="shared" si="0"/>
        <v>22</v>
      </c>
      <c r="E8" s="32">
        <f>SUMPRODUCT(D8:D$119*$A8:$A$119)/C8+0.5-$A8</f>
        <v>72.953257816364399</v>
      </c>
      <c r="F8" s="34">
        <f t="shared" si="1"/>
        <v>2.2158209616662973E-4</v>
      </c>
      <c r="G8" s="33"/>
      <c r="H8" s="41">
        <f>'HRQOL scores'!J$6</f>
        <v>0.91711607848632748</v>
      </c>
      <c r="I8" s="38">
        <f t="shared" si="2"/>
        <v>99275</v>
      </c>
      <c r="J8" s="38">
        <f t="shared" si="3"/>
        <v>91046.698691730155</v>
      </c>
      <c r="K8" s="41">
        <f>SUM(J8:J$119)/C8</f>
        <v>61.289774519584945</v>
      </c>
    </row>
    <row r="9" spans="1:11" x14ac:dyDescent="0.2">
      <c r="A9" s="61">
        <v>4</v>
      </c>
      <c r="C9" s="86">
        <v>99264</v>
      </c>
      <c r="D9" s="28">
        <f t="shared" si="0"/>
        <v>20</v>
      </c>
      <c r="E9" s="32">
        <f>SUMPRODUCT(D9:D$119*$A9:$A$119)/C9+0.5-$A9</f>
        <v>71.969315719249224</v>
      </c>
      <c r="F9" s="34">
        <f t="shared" si="1"/>
        <v>2.0148291424887168E-4</v>
      </c>
      <c r="G9" s="33"/>
      <c r="H9" s="41">
        <f>'HRQOL scores'!J$6</f>
        <v>0.91711607848632748</v>
      </c>
      <c r="I9" s="38">
        <f t="shared" si="2"/>
        <v>99254</v>
      </c>
      <c r="J9" s="38">
        <f t="shared" si="3"/>
        <v>91027.439254081954</v>
      </c>
      <c r="K9" s="41">
        <f>SUM(J9:J$119)/C9</f>
        <v>60.386140536949767</v>
      </c>
    </row>
    <row r="10" spans="1:11" x14ac:dyDescent="0.2">
      <c r="A10" s="61">
        <v>5</v>
      </c>
      <c r="C10" s="86">
        <v>99244</v>
      </c>
      <c r="D10" s="28">
        <f t="shared" si="0"/>
        <v>17</v>
      </c>
      <c r="E10" s="32">
        <f>SUMPRODUCT(D10:D$119*$A10:$A$119)/C10+0.5-$A10</f>
        <v>70.983718467167336</v>
      </c>
      <c r="F10" s="34">
        <f t="shared" si="1"/>
        <v>1.7129499012534763E-4</v>
      </c>
      <c r="G10" s="33"/>
      <c r="H10" s="41">
        <f>'HRQOL scores'!J$7</f>
        <v>0.90777881424004248</v>
      </c>
      <c r="I10" s="38">
        <f t="shared" si="2"/>
        <v>99235.5</v>
      </c>
      <c r="J10" s="38">
        <f t="shared" si="3"/>
        <v>90083.884520517735</v>
      </c>
      <c r="K10" s="41">
        <f>SUM(J10:J$119)/C10</f>
        <v>59.481101275701292</v>
      </c>
    </row>
    <row r="11" spans="1:11" x14ac:dyDescent="0.2">
      <c r="A11" s="61">
        <v>6</v>
      </c>
      <c r="C11" s="86">
        <v>99227</v>
      </c>
      <c r="D11" s="28">
        <f t="shared" si="0"/>
        <v>16</v>
      </c>
      <c r="E11" s="32">
        <f>SUMPRODUCT(D11:D$119*$A11:$A$119)/C11+0.5-$A11</f>
        <v>69.995794043511907</v>
      </c>
      <c r="F11" s="34">
        <f t="shared" si="1"/>
        <v>1.6124643494210244E-4</v>
      </c>
      <c r="G11" s="33"/>
      <c r="H11" s="41">
        <f>'HRQOL scores'!J$7</f>
        <v>0.90777881424004248</v>
      </c>
      <c r="I11" s="38">
        <f t="shared" si="2"/>
        <v>99219</v>
      </c>
      <c r="J11" s="38">
        <f t="shared" si="3"/>
        <v>90068.906170082773</v>
      </c>
      <c r="K11" s="41">
        <f>SUM(J11:J$119)/C11</f>
        <v>58.583435259407025</v>
      </c>
    </row>
    <row r="12" spans="1:11" x14ac:dyDescent="0.2">
      <c r="A12" s="61">
        <v>7</v>
      </c>
      <c r="C12" s="86">
        <v>99211</v>
      </c>
      <c r="D12" s="28">
        <f t="shared" si="0"/>
        <v>14</v>
      </c>
      <c r="E12" s="32">
        <f>SUMPRODUCT(D12:D$119*$A12:$A$119)/C12+0.5-$A12</f>
        <v>69.007001799755628</v>
      </c>
      <c r="F12" s="34">
        <f t="shared" si="1"/>
        <v>1.4111338460452973E-4</v>
      </c>
      <c r="G12" s="33"/>
      <c r="H12" s="41">
        <f>'HRQOL scores'!J$7</f>
        <v>0.90777881424004248</v>
      </c>
      <c r="I12" s="38">
        <f t="shared" si="2"/>
        <v>99204</v>
      </c>
      <c r="J12" s="38">
        <f t="shared" si="3"/>
        <v>90055.289487869173</v>
      </c>
      <c r="K12" s="41">
        <f>SUM(J12:J$119)/C12</f>
        <v>57.685031138836415</v>
      </c>
    </row>
    <row r="13" spans="1:11" x14ac:dyDescent="0.2">
      <c r="A13" s="61">
        <v>8</v>
      </c>
      <c r="C13" s="86">
        <v>99197</v>
      </c>
      <c r="D13" s="28">
        <f t="shared" si="0"/>
        <v>13</v>
      </c>
      <c r="E13" s="32">
        <f>SUMPRODUCT(D13:D$119*$A13:$A$119)/C13+0.5-$A13</f>
        <v>68.016670419020286</v>
      </c>
      <c r="F13" s="34">
        <f t="shared" si="1"/>
        <v>1.3105235037349919E-4</v>
      </c>
      <c r="G13" s="33"/>
      <c r="H13" s="41">
        <f>'HRQOL scores'!J$7</f>
        <v>0.90777881424004248</v>
      </c>
      <c r="I13" s="38">
        <f t="shared" si="2"/>
        <v>99190.5</v>
      </c>
      <c r="J13" s="38">
        <f t="shared" si="3"/>
        <v>90043.034473876934</v>
      </c>
      <c r="K13" s="41">
        <f>SUM(J13:J$119)/C13</f>
        <v>56.785329544514745</v>
      </c>
    </row>
    <row r="14" spans="1:11" x14ac:dyDescent="0.2">
      <c r="A14" s="61">
        <v>9</v>
      </c>
      <c r="C14" s="86">
        <v>99184</v>
      </c>
      <c r="D14" s="28">
        <f t="shared" si="0"/>
        <v>10</v>
      </c>
      <c r="E14" s="32">
        <f>SUMPRODUCT(D14:D$119*$A14:$A$119)/C14+0.5-$A14</f>
        <v>67.025519797099889</v>
      </c>
      <c r="F14" s="34">
        <f t="shared" si="1"/>
        <v>1.0082271334086143E-4</v>
      </c>
      <c r="G14" s="33"/>
      <c r="H14" s="41">
        <f>'HRQOL scores'!J$7</f>
        <v>0.90777881424004248</v>
      </c>
      <c r="I14" s="38">
        <f t="shared" si="2"/>
        <v>99179</v>
      </c>
      <c r="J14" s="38">
        <f t="shared" si="3"/>
        <v>90032.595017513173</v>
      </c>
      <c r="K14" s="41">
        <f>SUM(J14:J$119)/C14</f>
        <v>55.884934065508062</v>
      </c>
    </row>
    <row r="15" spans="1:11" x14ac:dyDescent="0.2">
      <c r="A15" s="61">
        <v>10</v>
      </c>
      <c r="C15" s="86">
        <v>99174</v>
      </c>
      <c r="D15" s="28">
        <f t="shared" si="0"/>
        <v>8</v>
      </c>
      <c r="E15" s="32">
        <f>SUMPRODUCT(D15:D$119*$A15:$A$119)/C15+0.5-$A15</f>
        <v>66.032227756826941</v>
      </c>
      <c r="F15" s="34">
        <f t="shared" si="1"/>
        <v>8.0666303668300158E-5</v>
      </c>
      <c r="G15" s="33"/>
      <c r="H15" s="41">
        <f>'HRQOL scores'!J$7</f>
        <v>0.90777881424004248</v>
      </c>
      <c r="I15" s="38">
        <f t="shared" si="2"/>
        <v>99170</v>
      </c>
      <c r="J15" s="38">
        <f t="shared" si="3"/>
        <v>90024.425008185019</v>
      </c>
      <c r="K15" s="41">
        <f>SUM(J15:J$119)/C15</f>
        <v>54.982744523119372</v>
      </c>
    </row>
    <row r="16" spans="1:11" x14ac:dyDescent="0.2">
      <c r="A16" s="61">
        <v>11</v>
      </c>
      <c r="C16" s="86">
        <v>99166</v>
      </c>
      <c r="D16" s="28">
        <f t="shared" si="0"/>
        <v>9</v>
      </c>
      <c r="E16" s="32">
        <f>SUMPRODUCT(D16:D$119*$A16:$A$119)/C16+0.5-$A16</f>
        <v>65.037514425867286</v>
      </c>
      <c r="F16" s="34">
        <f t="shared" si="1"/>
        <v>9.0756912651513617E-5</v>
      </c>
      <c r="G16" s="33"/>
      <c r="H16" s="41">
        <f>'HRQOL scores'!J$7</f>
        <v>0.90777881424004248</v>
      </c>
      <c r="I16" s="38">
        <f t="shared" si="2"/>
        <v>99161.5</v>
      </c>
      <c r="J16" s="38">
        <f t="shared" si="3"/>
        <v>90016.708888263965</v>
      </c>
      <c r="K16" s="41">
        <f>SUM(J16:J$119)/C16</f>
        <v>54.079364704915534</v>
      </c>
    </row>
    <row r="17" spans="1:11" x14ac:dyDescent="0.2">
      <c r="A17" s="61">
        <v>12</v>
      </c>
      <c r="C17" s="86">
        <v>99157</v>
      </c>
      <c r="D17" s="28">
        <f t="shared" si="0"/>
        <v>15</v>
      </c>
      <c r="E17" s="32">
        <f>SUMPRODUCT(D17:D$119*$A17:$A$119)/C17+0.5-$A17</f>
        <v>64.043372183058736</v>
      </c>
      <c r="F17" s="34">
        <f t="shared" si="1"/>
        <v>1.5127525036053935E-4</v>
      </c>
      <c r="G17" s="33"/>
      <c r="H17" s="41">
        <f>'HRQOL scores'!J$7</f>
        <v>0.90777881424004248</v>
      </c>
      <c r="I17" s="38">
        <f t="shared" si="2"/>
        <v>99149.5</v>
      </c>
      <c r="J17" s="38">
        <f t="shared" si="3"/>
        <v>90005.815542493088</v>
      </c>
      <c r="K17" s="41">
        <f>SUM(J17:J$119)/C17</f>
        <v>53.176453214996307</v>
      </c>
    </row>
    <row r="18" spans="1:11" x14ac:dyDescent="0.2">
      <c r="A18" s="61">
        <v>13</v>
      </c>
      <c r="C18" s="86">
        <v>99142</v>
      </c>
      <c r="D18" s="28">
        <f t="shared" si="0"/>
        <v>25</v>
      </c>
      <c r="E18" s="32">
        <f>SUMPRODUCT(D18:D$119*$A18:$A$119)/C18+0.5-$A18</f>
        <v>63.052986176953823</v>
      </c>
      <c r="F18" s="34">
        <f t="shared" si="1"/>
        <v>2.5216356337374676E-4</v>
      </c>
      <c r="G18" s="33"/>
      <c r="H18" s="41">
        <f>'HRQOL scores'!J$7</f>
        <v>0.90777881424004248</v>
      </c>
      <c r="I18" s="38">
        <f t="shared" si="2"/>
        <v>99129.5</v>
      </c>
      <c r="J18" s="38">
        <f t="shared" si="3"/>
        <v>89987.659966208288</v>
      </c>
      <c r="K18" s="41">
        <f>SUM(J18:J$119)/C18</f>
        <v>52.276651226492262</v>
      </c>
    </row>
    <row r="19" spans="1:11" x14ac:dyDescent="0.2">
      <c r="A19" s="61">
        <v>14</v>
      </c>
      <c r="C19" s="86">
        <v>99117</v>
      </c>
      <c r="D19" s="28">
        <f t="shared" si="0"/>
        <v>41</v>
      </c>
      <c r="E19" s="32">
        <f>SUMPRODUCT(D19:D$119*$A19:$A$119)/C19+0.5-$A19</f>
        <v>62.068763739374234</v>
      </c>
      <c r="F19" s="34">
        <f t="shared" si="1"/>
        <v>4.1365255203446434E-4</v>
      </c>
      <c r="G19" s="33"/>
      <c r="H19" s="41">
        <f>'HRQOL scores'!J$7</f>
        <v>0.90777881424004248</v>
      </c>
      <c r="I19" s="38">
        <f t="shared" si="2"/>
        <v>99096.5</v>
      </c>
      <c r="J19" s="38">
        <f t="shared" si="3"/>
        <v>89957.703265338365</v>
      </c>
      <c r="K19" s="41">
        <f>SUM(J19:J$119)/C19</f>
        <v>51.381943520593722</v>
      </c>
    </row>
    <row r="20" spans="1:11" x14ac:dyDescent="0.2">
      <c r="A20" s="61">
        <v>15</v>
      </c>
      <c r="C20" s="86">
        <v>99076</v>
      </c>
      <c r="D20" s="28">
        <f t="shared" si="0"/>
        <v>57</v>
      </c>
      <c r="E20" s="32">
        <f>SUMPRODUCT(D20:D$119*$A20:$A$119)/C20+0.5-$A20</f>
        <v>61.094242354914968</v>
      </c>
      <c r="F20" s="34">
        <f t="shared" si="1"/>
        <v>5.753159190924139E-4</v>
      </c>
      <c r="G20" s="33"/>
      <c r="H20" s="41">
        <f>'HRQOL scores'!J$8</f>
        <v>0.86941733611120564</v>
      </c>
      <c r="I20" s="38">
        <f t="shared" si="2"/>
        <v>99047.5</v>
      </c>
      <c r="J20" s="38">
        <f t="shared" si="3"/>
        <v>86113.613598474636</v>
      </c>
      <c r="K20" s="41">
        <f>SUM(J20:J$119)/C20</f>
        <v>50.495239943733608</v>
      </c>
    </row>
    <row r="21" spans="1:11" x14ac:dyDescent="0.2">
      <c r="A21" s="61">
        <v>16</v>
      </c>
      <c r="C21" s="86">
        <v>99019</v>
      </c>
      <c r="D21" s="28">
        <f t="shared" si="0"/>
        <v>72</v>
      </c>
      <c r="E21" s="32">
        <f>SUMPRODUCT(D21:D$119*$A21:$A$119)/C21+0.5-$A21</f>
        <v>60.129123254684004</v>
      </c>
      <c r="F21" s="34">
        <f t="shared" si="1"/>
        <v>7.2713317646108319E-4</v>
      </c>
      <c r="G21" s="33"/>
      <c r="H21" s="41">
        <f>'HRQOL scores'!J$8</f>
        <v>0.86941733611120564</v>
      </c>
      <c r="I21" s="38">
        <f t="shared" si="2"/>
        <v>98983</v>
      </c>
      <c r="J21" s="38">
        <f t="shared" si="3"/>
        <v>86057.536180295472</v>
      </c>
      <c r="K21" s="41">
        <f>SUM(J21:J$119)/C21</f>
        <v>49.654639807177176</v>
      </c>
    </row>
    <row r="22" spans="1:11" x14ac:dyDescent="0.2">
      <c r="A22" s="61">
        <v>17</v>
      </c>
      <c r="C22" s="86">
        <v>98947</v>
      </c>
      <c r="D22" s="28">
        <f t="shared" si="0"/>
        <v>88</v>
      </c>
      <c r="E22" s="32">
        <f>SUMPRODUCT(D22:D$119*$A22:$A$119)/C22+0.5-$A22</f>
        <v>59.17251311869542</v>
      </c>
      <c r="F22" s="34">
        <f t="shared" si="1"/>
        <v>8.8936501359313577E-4</v>
      </c>
      <c r="G22" s="33"/>
      <c r="H22" s="41">
        <f>'HRQOL scores'!J$8</f>
        <v>0.86941733611120564</v>
      </c>
      <c r="I22" s="38">
        <f t="shared" si="2"/>
        <v>98903</v>
      </c>
      <c r="J22" s="38">
        <f t="shared" si="3"/>
        <v>85987.982793406569</v>
      </c>
      <c r="K22" s="41">
        <f>SUM(J22:J$119)/C22</f>
        <v>48.821037958569541</v>
      </c>
    </row>
    <row r="23" spans="1:11" x14ac:dyDescent="0.2">
      <c r="A23" s="61">
        <v>18</v>
      </c>
      <c r="C23" s="86">
        <v>98859</v>
      </c>
      <c r="D23" s="28">
        <f t="shared" si="0"/>
        <v>99</v>
      </c>
      <c r="E23" s="32">
        <f>SUMPRODUCT(D23:D$119*$A23:$A$119)/C23+0.5-$A23</f>
        <v>58.224740848638518</v>
      </c>
      <c r="F23" s="34">
        <f t="shared" si="1"/>
        <v>1.001426273783874E-3</v>
      </c>
      <c r="G23" s="33"/>
      <c r="H23" s="41">
        <f>'HRQOL scores'!J$8</f>
        <v>0.86941733611120564</v>
      </c>
      <c r="I23" s="38">
        <f t="shared" si="2"/>
        <v>98809.5</v>
      </c>
      <c r="J23" s="38">
        <f t="shared" si="3"/>
        <v>85906.69227248017</v>
      </c>
      <c r="K23" s="41">
        <f>SUM(J23:J$119)/C23</f>
        <v>47.994692037074756</v>
      </c>
    </row>
    <row r="24" spans="1:11" x14ac:dyDescent="0.2">
      <c r="A24" s="61">
        <v>19</v>
      </c>
      <c r="C24" s="86">
        <v>98760</v>
      </c>
      <c r="D24" s="28">
        <f t="shared" si="0"/>
        <v>111</v>
      </c>
      <c r="E24" s="32">
        <f>SUMPRODUCT(D24:D$119*$A24:$A$119)/C24+0.5-$A24</f>
        <v>57.282605868322761</v>
      </c>
      <c r="F24" s="34">
        <f t="shared" si="1"/>
        <v>1.123936816524909E-3</v>
      </c>
      <c r="G24" s="33"/>
      <c r="H24" s="41">
        <f>'HRQOL scores'!J$8</f>
        <v>0.86941733611120564</v>
      </c>
      <c r="I24" s="38">
        <f t="shared" si="2"/>
        <v>98704.5</v>
      </c>
      <c r="J24" s="38">
        <f t="shared" si="3"/>
        <v>85815.403452188504</v>
      </c>
      <c r="K24" s="41">
        <f>SUM(J24:J$119)/C24</f>
        <v>47.172950261448904</v>
      </c>
    </row>
    <row r="25" spans="1:11" x14ac:dyDescent="0.2">
      <c r="A25" s="61">
        <v>20</v>
      </c>
      <c r="C25" s="86">
        <v>98649</v>
      </c>
      <c r="D25" s="28">
        <f t="shared" si="0"/>
        <v>121</v>
      </c>
      <c r="E25" s="32">
        <f>SUMPRODUCT(D25:D$119*$A25:$A$119)/C25+0.5-$A25</f>
        <v>56.346497740023267</v>
      </c>
      <c r="F25" s="34">
        <f t="shared" si="1"/>
        <v>1.2265709738568055E-3</v>
      </c>
      <c r="G25" s="33"/>
      <c r="H25" s="41">
        <f>'HRQOL scores'!J$8</f>
        <v>0.86941733611120564</v>
      </c>
      <c r="I25" s="38">
        <f t="shared" si="2"/>
        <v>98588.5</v>
      </c>
      <c r="J25" s="38">
        <f t="shared" si="3"/>
        <v>85714.551041199593</v>
      </c>
      <c r="K25" s="41">
        <f>SUM(J25:J$119)/C25</f>
        <v>46.356122863571905</v>
      </c>
    </row>
    <row r="26" spans="1:11" x14ac:dyDescent="0.2">
      <c r="A26" s="61">
        <v>21</v>
      </c>
      <c r="C26" s="86">
        <v>98528</v>
      </c>
      <c r="D26" s="28">
        <f t="shared" si="0"/>
        <v>130</v>
      </c>
      <c r="E26" s="32">
        <f>SUMPRODUCT(D26:D$119*$A26:$A$119)/C26+0.5-$A26</f>
        <v>55.41508155606077</v>
      </c>
      <c r="F26" s="34">
        <f t="shared" si="1"/>
        <v>1.3194218902240987E-3</v>
      </c>
      <c r="G26" s="33"/>
      <c r="H26" s="41">
        <f>'HRQOL scores'!J$8</f>
        <v>0.86941733611120564</v>
      </c>
      <c r="I26" s="38">
        <f t="shared" si="2"/>
        <v>98463</v>
      </c>
      <c r="J26" s="38">
        <f t="shared" si="3"/>
        <v>85605.439165517644</v>
      </c>
      <c r="K26" s="41">
        <f>SUM(J26:J$119)/C26</f>
        <v>45.543100573718192</v>
      </c>
    </row>
    <row r="27" spans="1:11" x14ac:dyDescent="0.2">
      <c r="A27" s="61">
        <v>22</v>
      </c>
      <c r="C27" s="86">
        <v>98398</v>
      </c>
      <c r="D27" s="28">
        <f t="shared" si="0"/>
        <v>136</v>
      </c>
      <c r="E27" s="32">
        <f>SUMPRODUCT(D27:D$119*$A27:$A$119)/C27+0.5-$A27</f>
        <v>54.487633443317506</v>
      </c>
      <c r="F27" s="34">
        <f t="shared" si="1"/>
        <v>1.3821419134535254E-3</v>
      </c>
      <c r="G27" s="33"/>
      <c r="H27" s="41">
        <f>'HRQOL scores'!J$8</f>
        <v>0.86941733611120564</v>
      </c>
      <c r="I27" s="38">
        <f t="shared" si="2"/>
        <v>98330</v>
      </c>
      <c r="J27" s="38">
        <f t="shared" si="3"/>
        <v>85489.806659814843</v>
      </c>
      <c r="K27" s="41">
        <f>SUM(J27:J$119)/C27</f>
        <v>44.733278869100879</v>
      </c>
    </row>
    <row r="28" spans="1:11" x14ac:dyDescent="0.2">
      <c r="A28" s="61">
        <v>23</v>
      </c>
      <c r="C28" s="86">
        <v>98262</v>
      </c>
      <c r="D28" s="28">
        <f t="shared" si="0"/>
        <v>137</v>
      </c>
      <c r="E28" s="32">
        <f>SUMPRODUCT(D28:D$119*$A28:$A$119)/C28+0.5-$A28</f>
        <v>53.562355290504527</v>
      </c>
      <c r="F28" s="34">
        <f t="shared" si="1"/>
        <v>1.3942317477763531E-3</v>
      </c>
      <c r="G28" s="33"/>
      <c r="H28" s="41">
        <f>'HRQOL scores'!J$8</f>
        <v>0.86941733611120564</v>
      </c>
      <c r="I28" s="38">
        <f t="shared" si="2"/>
        <v>98193.5</v>
      </c>
      <c r="J28" s="38">
        <f t="shared" si="3"/>
        <v>85371.131193435678</v>
      </c>
      <c r="K28" s="41">
        <f>SUM(J28:J$119)/C28</f>
        <v>43.925173184974611</v>
      </c>
    </row>
    <row r="29" spans="1:11" x14ac:dyDescent="0.2">
      <c r="A29" s="61">
        <v>24</v>
      </c>
      <c r="C29" s="86">
        <v>98125</v>
      </c>
      <c r="D29" s="28">
        <f t="shared" si="0"/>
        <v>134</v>
      </c>
      <c r="E29" s="32">
        <f>SUMPRODUCT(D29:D$119*$A29:$A$119)/C29+0.5-$A29</f>
        <v>52.636439801840055</v>
      </c>
      <c r="F29" s="34">
        <f t="shared" si="1"/>
        <v>1.3656050955414012E-3</v>
      </c>
      <c r="G29" s="33"/>
      <c r="H29" s="41">
        <f>'HRQOL scores'!J$8</f>
        <v>0.86941733611120564</v>
      </c>
      <c r="I29" s="38">
        <f t="shared" si="2"/>
        <v>98058</v>
      </c>
      <c r="J29" s="38">
        <f t="shared" si="3"/>
        <v>85253.325144392598</v>
      </c>
      <c r="K29" s="41">
        <f>SUM(J29:J$119)/C29</f>
        <v>43.11647629359021</v>
      </c>
    </row>
    <row r="30" spans="1:11" x14ac:dyDescent="0.2">
      <c r="A30" s="61">
        <v>25</v>
      </c>
      <c r="C30" s="86">
        <v>97991</v>
      </c>
      <c r="D30" s="28">
        <f t="shared" si="0"/>
        <v>128</v>
      </c>
      <c r="E30" s="32">
        <f>SUMPRODUCT(D30:D$119*$A30:$A$119)/C30+0.5-$A30</f>
        <v>51.707734950715434</v>
      </c>
      <c r="F30" s="34">
        <f t="shared" si="1"/>
        <v>1.3062424100172465E-3</v>
      </c>
      <c r="G30" s="33"/>
      <c r="H30" s="41">
        <f>'HRQOL scores'!J$9</f>
        <v>0.85927798138575262</v>
      </c>
      <c r="I30" s="38">
        <f t="shared" si="2"/>
        <v>97927</v>
      </c>
      <c r="J30" s="38">
        <f t="shared" si="3"/>
        <v>84146.514883162599</v>
      </c>
      <c r="K30" s="41">
        <f>SUM(J30:J$119)/C30</f>
        <v>42.305425101939434</v>
      </c>
    </row>
    <row r="31" spans="1:11" x14ac:dyDescent="0.2">
      <c r="A31" s="61">
        <v>26</v>
      </c>
      <c r="C31" s="86">
        <v>97863</v>
      </c>
      <c r="D31" s="28">
        <f t="shared" si="0"/>
        <v>125</v>
      </c>
      <c r="E31" s="32">
        <f>SUMPRODUCT(D31:D$119*$A31:$A$119)/C31+0.5-$A31</f>
        <v>50.7747121542928</v>
      </c>
      <c r="F31" s="34">
        <f t="shared" si="1"/>
        <v>1.277295811491575E-3</v>
      </c>
      <c r="G31" s="33"/>
      <c r="H31" s="41">
        <f>'HRQOL scores'!J$9</f>
        <v>0.85927798138575262</v>
      </c>
      <c r="I31" s="38">
        <f t="shared" si="2"/>
        <v>97800.5</v>
      </c>
      <c r="J31" s="38">
        <f t="shared" si="3"/>
        <v>84037.816218517299</v>
      </c>
      <c r="K31" s="41">
        <f>SUM(J31:J$119)/C31</f>
        <v>41.500918593145364</v>
      </c>
    </row>
    <row r="32" spans="1:11" x14ac:dyDescent="0.2">
      <c r="A32" s="61">
        <v>27</v>
      </c>
      <c r="C32" s="86">
        <v>97738</v>
      </c>
      <c r="D32" s="28">
        <f t="shared" si="0"/>
        <v>122</v>
      </c>
      <c r="E32" s="32">
        <f>SUMPRODUCT(D32:D$119*$A32:$A$119)/C32+0.5-$A32</f>
        <v>49.839009960870442</v>
      </c>
      <c r="F32" s="34">
        <f t="shared" si="1"/>
        <v>1.2482350774519633E-3</v>
      </c>
      <c r="G32" s="33"/>
      <c r="H32" s="41">
        <f>'HRQOL scores'!J$9</f>
        <v>0.85927798138575262</v>
      </c>
      <c r="I32" s="38">
        <f t="shared" si="2"/>
        <v>97677</v>
      </c>
      <c r="J32" s="38">
        <f t="shared" si="3"/>
        <v>83931.695387816158</v>
      </c>
      <c r="K32" s="41">
        <f>SUM(J32:J$119)/C32</f>
        <v>40.69416787802561</v>
      </c>
    </row>
    <row r="33" spans="1:11" x14ac:dyDescent="0.2">
      <c r="A33" s="61">
        <v>28</v>
      </c>
      <c r="C33" s="86">
        <v>97616</v>
      </c>
      <c r="D33" s="28">
        <f t="shared" si="0"/>
        <v>121</v>
      </c>
      <c r="E33" s="32">
        <f>SUMPRODUCT(D33:D$119*$A33:$A$119)/C33+0.5-$A33</f>
        <v>48.900673614525857</v>
      </c>
      <c r="F33" s="34">
        <f t="shared" si="1"/>
        <v>1.239550893296181E-3</v>
      </c>
      <c r="G33" s="33"/>
      <c r="H33" s="41">
        <f>'HRQOL scores'!J$9</f>
        <v>0.85927798138575262</v>
      </c>
      <c r="I33" s="38">
        <f t="shared" si="2"/>
        <v>97555.5</v>
      </c>
      <c r="J33" s="38">
        <f t="shared" si="3"/>
        <v>83827.293113077787</v>
      </c>
      <c r="K33" s="41">
        <f>SUM(J33:J$119)/C33</f>
        <v>39.885212308173358</v>
      </c>
    </row>
    <row r="34" spans="1:11" x14ac:dyDescent="0.2">
      <c r="A34" s="61">
        <v>29</v>
      </c>
      <c r="C34" s="86">
        <v>97495</v>
      </c>
      <c r="D34" s="28">
        <f t="shared" si="0"/>
        <v>122</v>
      </c>
      <c r="E34" s="32">
        <f>SUMPRODUCT(D34:D$119*$A34:$A$119)/C34+0.5-$A34</f>
        <v>47.960743172014517</v>
      </c>
      <c r="F34" s="34">
        <f t="shared" si="1"/>
        <v>1.2513462228832249E-3</v>
      </c>
      <c r="G34" s="33"/>
      <c r="H34" s="41">
        <f>'HRQOL scores'!J$9</f>
        <v>0.85927798138575262</v>
      </c>
      <c r="I34" s="38">
        <f t="shared" si="2"/>
        <v>97434</v>
      </c>
      <c r="J34" s="38">
        <f t="shared" si="3"/>
        <v>83722.890838339415</v>
      </c>
      <c r="K34" s="41">
        <f>SUM(J34:J$119)/C34</f>
        <v>39.074902216129779</v>
      </c>
    </row>
    <row r="35" spans="1:11" x14ac:dyDescent="0.2">
      <c r="A35" s="61">
        <v>30</v>
      </c>
      <c r="C35" s="86">
        <v>97373</v>
      </c>
      <c r="D35" s="28">
        <f t="shared" si="0"/>
        <v>124</v>
      </c>
      <c r="E35" s="32">
        <f>SUMPRODUCT(D35:D$119*$A35:$A$119)/C35+0.5-$A35</f>
        <v>47.020207404060216</v>
      </c>
      <c r="F35" s="34">
        <f t="shared" si="1"/>
        <v>1.2734536267753895E-3</v>
      </c>
      <c r="G35" s="33"/>
      <c r="H35" s="41">
        <f>'HRQOL scores'!J$9</f>
        <v>0.85927798138575262</v>
      </c>
      <c r="I35" s="38">
        <f t="shared" si="2"/>
        <v>97311</v>
      </c>
      <c r="J35" s="38">
        <f t="shared" si="3"/>
        <v>83617.199646628971</v>
      </c>
      <c r="K35" s="41">
        <f>SUM(J35:J$119)/C35</f>
        <v>38.264043428088208</v>
      </c>
    </row>
    <row r="36" spans="1:11" x14ac:dyDescent="0.2">
      <c r="A36" s="61">
        <v>31</v>
      </c>
      <c r="C36" s="86">
        <v>97249</v>
      </c>
      <c r="D36" s="28">
        <f t="shared" si="0"/>
        <v>127</v>
      </c>
      <c r="E36" s="32">
        <f>SUMPRODUCT(D36:D$119*$A36:$A$119)/C36+0.5-$A36</f>
        <v>46.079524268172989</v>
      </c>
      <c r="F36" s="34">
        <f t="shared" si="1"/>
        <v>1.3059260249462718E-3</v>
      </c>
      <c r="G36" s="33"/>
      <c r="H36" s="41">
        <f>'HRQOL scores'!J$9</f>
        <v>0.85927798138575262</v>
      </c>
      <c r="I36" s="38">
        <f t="shared" si="2"/>
        <v>97185.5</v>
      </c>
      <c r="J36" s="38">
        <f t="shared" si="3"/>
        <v>83509.360259965062</v>
      </c>
      <c r="K36" s="41">
        <f>SUM(J36:J$119)/C36</f>
        <v>37.453007239936703</v>
      </c>
    </row>
    <row r="37" spans="1:11" x14ac:dyDescent="0.2">
      <c r="A37" s="61">
        <v>32</v>
      </c>
      <c r="C37" s="86">
        <v>97122</v>
      </c>
      <c r="D37" s="28">
        <f t="shared" si="0"/>
        <v>131</v>
      </c>
      <c r="E37" s="32">
        <f>SUMPRODUCT(D37:D$119*$A37:$A$119)/C37+0.5-$A37</f>
        <v>45.139125590036812</v>
      </c>
      <c r="F37" s="34">
        <f t="shared" si="1"/>
        <v>1.3488190111406273E-3</v>
      </c>
      <c r="G37" s="33"/>
      <c r="H37" s="41">
        <f>'HRQOL scores'!J$9</f>
        <v>0.85927798138575262</v>
      </c>
      <c r="I37" s="38">
        <f t="shared" ref="I37:I68" si="4">(D37*0.5+C38)</f>
        <v>97056.5</v>
      </c>
      <c r="J37" s="38">
        <f t="shared" ref="J37:J68" si="5">I37*H37</f>
        <v>83398.513400366297</v>
      </c>
      <c r="K37" s="41">
        <f>SUM(J37:J$119)/C37</f>
        <v>36.64214226248059</v>
      </c>
    </row>
    <row r="38" spans="1:11" x14ac:dyDescent="0.2">
      <c r="A38" s="61">
        <v>33</v>
      </c>
      <c r="C38" s="86">
        <v>96991</v>
      </c>
      <c r="D38" s="28">
        <f t="shared" si="0"/>
        <v>135</v>
      </c>
      <c r="E38" s="32">
        <f>SUMPRODUCT(D38:D$119*$A38:$A$119)/C38+0.5-$A38</f>
        <v>44.199417013491512</v>
      </c>
      <c r="F38" s="34">
        <f t="shared" si="1"/>
        <v>1.3918817209844212E-3</v>
      </c>
      <c r="G38" s="33"/>
      <c r="H38" s="41">
        <f>'HRQOL scores'!J$9</f>
        <v>0.85927798138575262</v>
      </c>
      <c r="I38" s="38">
        <f t="shared" si="4"/>
        <v>96923.5</v>
      </c>
      <c r="J38" s="38">
        <f t="shared" si="5"/>
        <v>83284.229428841994</v>
      </c>
      <c r="K38" s="41">
        <f>SUM(J38:J$119)/C38</f>
        <v>35.83177436479955</v>
      </c>
    </row>
    <row r="39" spans="1:11" x14ac:dyDescent="0.2">
      <c r="A39" s="61">
        <v>34</v>
      </c>
      <c r="C39" s="86">
        <v>96856</v>
      </c>
      <c r="D39" s="28">
        <f t="shared" si="0"/>
        <v>139</v>
      </c>
      <c r="E39" s="32">
        <f>SUMPRODUCT(D39:D$119*$A39:$A$119)/C39+0.5-$A39</f>
        <v>43.260326211649826</v>
      </c>
      <c r="F39" s="34">
        <f t="shared" si="1"/>
        <v>1.4351201784091848E-3</v>
      </c>
      <c r="G39" s="33"/>
      <c r="H39" s="41">
        <f>'HRQOL scores'!J$9</f>
        <v>0.85927798138575262</v>
      </c>
      <c r="I39" s="38">
        <f t="shared" si="4"/>
        <v>96786.5</v>
      </c>
      <c r="J39" s="38">
        <f t="shared" si="5"/>
        <v>83166.50834539214</v>
      </c>
      <c r="K39" s="41">
        <f>SUM(J39:J$119)/C39</f>
        <v>35.021840649907411</v>
      </c>
    </row>
    <row r="40" spans="1:11" x14ac:dyDescent="0.2">
      <c r="A40" s="61">
        <v>35</v>
      </c>
      <c r="C40" s="86">
        <v>96717</v>
      </c>
      <c r="D40" s="28">
        <f t="shared" si="0"/>
        <v>146</v>
      </c>
      <c r="E40" s="32">
        <f>SUMPRODUCT(D40:D$119*$A40:$A$119)/C40+0.5-$A40</f>
        <v>42.321780613083078</v>
      </c>
      <c r="F40" s="34">
        <f t="shared" si="1"/>
        <v>1.5095588159268795E-3</v>
      </c>
      <c r="G40" s="33"/>
      <c r="H40" s="41">
        <f>'HRQOL scores'!J$10</f>
        <v>0.8429630633118913</v>
      </c>
      <c r="I40" s="38">
        <f t="shared" si="4"/>
        <v>96644</v>
      </c>
      <c r="J40" s="38">
        <f t="shared" si="5"/>
        <v>81467.322290714423</v>
      </c>
      <c r="K40" s="41">
        <f>SUM(J40:J$119)/C40</f>
        <v>34.212277982588787</v>
      </c>
    </row>
    <row r="41" spans="1:11" x14ac:dyDescent="0.2">
      <c r="A41" s="61">
        <v>36</v>
      </c>
      <c r="C41" s="86">
        <v>96571</v>
      </c>
      <c r="D41" s="28">
        <f t="shared" si="0"/>
        <v>153</v>
      </c>
      <c r="E41" s="32">
        <f>SUMPRODUCT(D41:D$119*$A41:$A$119)/C41+0.5-$A41</f>
        <v>41.385008496914764</v>
      </c>
      <c r="F41" s="34">
        <f t="shared" si="1"/>
        <v>1.5843265576622381E-3</v>
      </c>
      <c r="G41" s="33"/>
      <c r="H41" s="41">
        <f>'HRQOL scores'!J$10</f>
        <v>0.8429630633118913</v>
      </c>
      <c r="I41" s="38">
        <f t="shared" si="4"/>
        <v>96494.5</v>
      </c>
      <c r="J41" s="38">
        <f t="shared" si="5"/>
        <v>81341.299312749295</v>
      </c>
      <c r="K41" s="41">
        <f>SUM(J41:J$119)/C41</f>
        <v>33.420401231749963</v>
      </c>
    </row>
    <row r="42" spans="1:11" x14ac:dyDescent="0.2">
      <c r="A42" s="61">
        <v>37</v>
      </c>
      <c r="C42" s="86">
        <v>96418</v>
      </c>
      <c r="D42" s="28">
        <f t="shared" si="0"/>
        <v>165</v>
      </c>
      <c r="E42" s="32">
        <f>SUMPRODUCT(D42:D$119*$A42:$A$119)/C42+0.5-$A42</f>
        <v>40.449886489613519</v>
      </c>
      <c r="F42" s="34">
        <f t="shared" si="1"/>
        <v>1.7112987201559876E-3</v>
      </c>
      <c r="G42" s="33"/>
      <c r="H42" s="41">
        <f>'HRQOL scores'!J$10</f>
        <v>0.8429630633118913</v>
      </c>
      <c r="I42" s="38">
        <f t="shared" si="4"/>
        <v>96335.5</v>
      </c>
      <c r="J42" s="38">
        <f t="shared" si="5"/>
        <v>81207.268185682711</v>
      </c>
      <c r="K42" s="41">
        <f>SUM(J42:J$119)/C42</f>
        <v>32.629802195011059</v>
      </c>
    </row>
    <row r="43" spans="1:11" x14ac:dyDescent="0.2">
      <c r="A43" s="61">
        <v>38</v>
      </c>
      <c r="C43" s="86">
        <v>96253</v>
      </c>
      <c r="D43" s="28">
        <f t="shared" si="0"/>
        <v>182</v>
      </c>
      <c r="E43" s="32">
        <f>SUMPRODUCT(D43:D$119*$A43:$A$119)/C43+0.5-$A43</f>
        <v>39.518369874762925</v>
      </c>
      <c r="F43" s="34">
        <f t="shared" si="1"/>
        <v>1.8908501553198342E-3</v>
      </c>
      <c r="G43" s="33"/>
      <c r="H43" s="41">
        <f>'HRQOL scores'!J$10</f>
        <v>0.8429630633118913</v>
      </c>
      <c r="I43" s="38">
        <f t="shared" si="4"/>
        <v>96162</v>
      </c>
      <c r="J43" s="38">
        <f t="shared" si="5"/>
        <v>81061.014094198094</v>
      </c>
      <c r="K43" s="41">
        <f>SUM(J43:J$119)/C43</f>
        <v>31.842051674783061</v>
      </c>
    </row>
    <row r="44" spans="1:11" x14ac:dyDescent="0.2">
      <c r="A44" s="61">
        <v>39</v>
      </c>
      <c r="C44" s="86">
        <v>96071</v>
      </c>
      <c r="D44" s="28">
        <f t="shared" si="0"/>
        <v>200</v>
      </c>
      <c r="E44" s="32">
        <f>SUMPRODUCT(D44:D$119*$A44:$A$119)/C44+0.5-$A44</f>
        <v>38.592287532715972</v>
      </c>
      <c r="F44" s="34">
        <f t="shared" si="1"/>
        <v>2.0817936734290263E-3</v>
      </c>
      <c r="G44" s="33"/>
      <c r="H44" s="41">
        <f>'HRQOL scores'!J$10</f>
        <v>0.8429630633118913</v>
      </c>
      <c r="I44" s="38">
        <f t="shared" si="4"/>
        <v>95971</v>
      </c>
      <c r="J44" s="38">
        <f t="shared" si="5"/>
        <v>80900.008149105517</v>
      </c>
      <c r="K44" s="41">
        <f>SUM(J44:J$119)/C44</f>
        <v>31.058612752638105</v>
      </c>
    </row>
    <row r="45" spans="1:11" x14ac:dyDescent="0.2">
      <c r="A45" s="61">
        <v>40</v>
      </c>
      <c r="C45" s="86">
        <v>95871</v>
      </c>
      <c r="D45" s="28">
        <f t="shared" si="0"/>
        <v>221</v>
      </c>
      <c r="E45" s="32">
        <f>SUMPRODUCT(D45:D$119*$A45:$A$119)/C45+0.5-$A45</f>
        <v>37.67175324712953</v>
      </c>
      <c r="F45" s="34">
        <f t="shared" si="1"/>
        <v>2.3051809201948452E-3</v>
      </c>
      <c r="G45" s="33"/>
      <c r="H45" s="41">
        <f>'HRQOL scores'!J$10</f>
        <v>0.8429630633118913</v>
      </c>
      <c r="I45" s="38">
        <f t="shared" si="4"/>
        <v>95760.5</v>
      </c>
      <c r="J45" s="38">
        <f t="shared" si="5"/>
        <v>80722.56442427836</v>
      </c>
      <c r="K45" s="41">
        <f>SUM(J45:J$119)/C45</f>
        <v>30.279562929453018</v>
      </c>
    </row>
    <row r="46" spans="1:11" x14ac:dyDescent="0.2">
      <c r="A46" s="61">
        <v>41</v>
      </c>
      <c r="C46" s="86">
        <v>95650</v>
      </c>
      <c r="D46" s="28">
        <f t="shared" si="0"/>
        <v>240</v>
      </c>
      <c r="E46" s="32">
        <f>SUMPRODUCT(D46:D$119*$A46:$A$119)/C46+0.5-$A46</f>
        <v>36.757638845327293</v>
      </c>
      <c r="F46" s="34">
        <f t="shared" si="1"/>
        <v>2.5091479351803448E-3</v>
      </c>
      <c r="G46" s="33"/>
      <c r="H46" s="41">
        <f>'HRQOL scores'!J$10</f>
        <v>0.8429630633118913</v>
      </c>
      <c r="I46" s="38">
        <f t="shared" si="4"/>
        <v>95530</v>
      </c>
      <c r="J46" s="38">
        <f t="shared" si="5"/>
        <v>80528.261438184971</v>
      </c>
      <c r="K46" s="41">
        <f>SUM(J46:J$119)/C46</f>
        <v>29.505587173918574</v>
      </c>
    </row>
    <row r="47" spans="1:11" x14ac:dyDescent="0.2">
      <c r="A47" s="61">
        <v>42</v>
      </c>
      <c r="C47" s="86">
        <v>95410</v>
      </c>
      <c r="D47" s="28">
        <f t="shared" si="0"/>
        <v>262</v>
      </c>
      <c r="E47" s="32">
        <f>SUMPRODUCT(D47:D$119*$A47:$A$119)/C47+0.5-$A47</f>
        <v>35.848843470868417</v>
      </c>
      <c r="F47" s="34">
        <f t="shared" si="1"/>
        <v>2.7460433916780213E-3</v>
      </c>
      <c r="G47" s="33"/>
      <c r="H47" s="41">
        <f>'HRQOL scores'!J$10</f>
        <v>0.8429630633118913</v>
      </c>
      <c r="I47" s="38">
        <f t="shared" si="4"/>
        <v>95279</v>
      </c>
      <c r="J47" s="38">
        <f t="shared" si="5"/>
        <v>80316.677709293697</v>
      </c>
      <c r="K47" s="41">
        <f>SUM(J47:J$119)/C47</f>
        <v>28.73578400321902</v>
      </c>
    </row>
    <row r="48" spans="1:11" x14ac:dyDescent="0.2">
      <c r="A48" s="61">
        <v>43</v>
      </c>
      <c r="C48" s="86">
        <v>95148</v>
      </c>
      <c r="D48" s="28">
        <f t="shared" si="0"/>
        <v>284</v>
      </c>
      <c r="E48" s="32">
        <f>SUMPRODUCT(D48:D$119*$A48:$A$119)/C48+0.5-$A48</f>
        <v>34.946180219821287</v>
      </c>
      <c r="F48" s="34">
        <f t="shared" si="1"/>
        <v>2.9848236431664356E-3</v>
      </c>
      <c r="G48" s="33"/>
      <c r="H48" s="41">
        <f>'HRQOL scores'!J$10</f>
        <v>0.8429630633118913</v>
      </c>
      <c r="I48" s="38">
        <f t="shared" si="4"/>
        <v>95006</v>
      </c>
      <c r="J48" s="38">
        <f t="shared" si="5"/>
        <v>80086.548793009541</v>
      </c>
      <c r="K48" s="41">
        <f>SUM(J48:J$119)/C48</f>
        <v>27.970787342222984</v>
      </c>
    </row>
    <row r="49" spans="1:11" x14ac:dyDescent="0.2">
      <c r="A49" s="61">
        <v>44</v>
      </c>
      <c r="C49" s="86">
        <v>94864</v>
      </c>
      <c r="D49" s="28">
        <f t="shared" si="0"/>
        <v>307</v>
      </c>
      <c r="E49" s="32">
        <f>SUMPRODUCT(D49:D$119*$A49:$A$119)/C49+0.5-$A49</f>
        <v>34.049303798654449</v>
      </c>
      <c r="F49" s="34">
        <f t="shared" si="1"/>
        <v>3.2362118401079438E-3</v>
      </c>
      <c r="G49" s="33"/>
      <c r="H49" s="41">
        <f>'HRQOL scores'!J$10</f>
        <v>0.8429630633118913</v>
      </c>
      <c r="I49" s="38">
        <f t="shared" si="4"/>
        <v>94710.5</v>
      </c>
      <c r="J49" s="38">
        <f t="shared" si="5"/>
        <v>79837.453207800878</v>
      </c>
      <c r="K49" s="41">
        <f>SUM(J49:J$119)/C49</f>
        <v>27.21030027454907</v>
      </c>
    </row>
    <row r="50" spans="1:11" x14ac:dyDescent="0.2">
      <c r="A50" s="61">
        <v>45</v>
      </c>
      <c r="C50" s="86">
        <v>94557</v>
      </c>
      <c r="D50" s="28">
        <f t="shared" si="0"/>
        <v>331</v>
      </c>
      <c r="E50" s="32">
        <f>SUMPRODUCT(D50:D$119*$A50:$A$119)/C50+0.5-$A50</f>
        <v>33.158228957724504</v>
      </c>
      <c r="F50" s="34">
        <f t="shared" si="1"/>
        <v>3.5005340693972948E-3</v>
      </c>
      <c r="G50" s="33"/>
      <c r="H50" s="41">
        <f>'HRQOL scores'!J$11</f>
        <v>0.82866020311620292</v>
      </c>
      <c r="I50" s="38">
        <f t="shared" si="4"/>
        <v>94391.5</v>
      </c>
      <c r="J50" s="38">
        <f t="shared" si="5"/>
        <v>78218.47956244307</v>
      </c>
      <c r="K50" s="41">
        <f>SUM(J50:J$119)/C50</f>
        <v>26.454312975633979</v>
      </c>
    </row>
    <row r="51" spans="1:11" x14ac:dyDescent="0.2">
      <c r="A51" s="61">
        <v>46</v>
      </c>
      <c r="C51" s="86">
        <v>94226</v>
      </c>
      <c r="D51" s="28">
        <f t="shared" si="0"/>
        <v>357</v>
      </c>
      <c r="E51" s="32">
        <f>SUMPRODUCT(D51:D$119*$A51:$A$119)/C51+0.5-$A51</f>
        <v>32.2729517920272</v>
      </c>
      <c r="F51" s="34">
        <f t="shared" si="1"/>
        <v>3.788763186381678E-3</v>
      </c>
      <c r="G51" s="33"/>
      <c r="H51" s="41">
        <f>'HRQOL scores'!J$11</f>
        <v>0.82866020311620292</v>
      </c>
      <c r="I51" s="38">
        <f t="shared" si="4"/>
        <v>94047.5</v>
      </c>
      <c r="J51" s="38">
        <f t="shared" si="5"/>
        <v>77933.420452571096</v>
      </c>
      <c r="K51" s="41">
        <f>SUM(J51:J$119)/C51</f>
        <v>25.717126827781914</v>
      </c>
    </row>
    <row r="52" spans="1:11" x14ac:dyDescent="0.2">
      <c r="A52" s="61">
        <v>47</v>
      </c>
      <c r="C52" s="86">
        <v>93869</v>
      </c>
      <c r="D52" s="28">
        <f t="shared" si="0"/>
        <v>385</v>
      </c>
      <c r="E52" s="32">
        <f>SUMPRODUCT(D52:D$119*$A52:$A$119)/C52+0.5-$A52</f>
        <v>31.393789808728712</v>
      </c>
      <c r="F52" s="34">
        <f t="shared" si="1"/>
        <v>4.1014605460801754E-3</v>
      </c>
      <c r="G52" s="33"/>
      <c r="H52" s="41">
        <f>'HRQOL scores'!J$11</f>
        <v>0.82866020311620292</v>
      </c>
      <c r="I52" s="38">
        <f t="shared" si="4"/>
        <v>93676.5</v>
      </c>
      <c r="J52" s="38">
        <f t="shared" si="5"/>
        <v>77625.987517214977</v>
      </c>
      <c r="K52" s="41">
        <f>SUM(J52:J$119)/C52</f>
        <v>24.984697525509031</v>
      </c>
    </row>
    <row r="53" spans="1:11" x14ac:dyDescent="0.2">
      <c r="A53" s="61">
        <v>48</v>
      </c>
      <c r="C53" s="86">
        <v>93484</v>
      </c>
      <c r="D53" s="28">
        <f t="shared" si="0"/>
        <v>416</v>
      </c>
      <c r="E53" s="32">
        <f>SUMPRODUCT(D53:D$119*$A53:$A$119)/C53+0.5-$A53</f>
        <v>30.52102130370497</v>
      </c>
      <c r="F53" s="34">
        <f t="shared" si="1"/>
        <v>4.4499593513328481E-3</v>
      </c>
      <c r="G53" s="33"/>
      <c r="H53" s="41">
        <f>'HRQOL scores'!J$11</f>
        <v>0.82866020311620292</v>
      </c>
      <c r="I53" s="38">
        <f t="shared" si="4"/>
        <v>93276</v>
      </c>
      <c r="J53" s="38">
        <f t="shared" si="5"/>
        <v>77294.109105866941</v>
      </c>
      <c r="K53" s="41">
        <f>SUM(J53:J$119)/C53</f>
        <v>24.257226739386333</v>
      </c>
    </row>
    <row r="54" spans="1:11" x14ac:dyDescent="0.2">
      <c r="A54" s="61">
        <v>49</v>
      </c>
      <c r="C54" s="86">
        <v>93068</v>
      </c>
      <c r="D54" s="28">
        <f t="shared" si="0"/>
        <v>450</v>
      </c>
      <c r="E54" s="32">
        <f>SUMPRODUCT(D54:D$119*$A54:$A$119)/C54+0.5-$A54</f>
        <v>29.655210765843847</v>
      </c>
      <c r="F54" s="34">
        <f t="shared" si="1"/>
        <v>4.8351742811707571E-3</v>
      </c>
      <c r="G54" s="33"/>
      <c r="H54" s="41">
        <f>'HRQOL scores'!J$11</f>
        <v>0.82866020311620292</v>
      </c>
      <c r="I54" s="38">
        <f t="shared" si="4"/>
        <v>92843</v>
      </c>
      <c r="J54" s="38">
        <f t="shared" si="5"/>
        <v>76935.299237917628</v>
      </c>
      <c r="K54" s="41">
        <f>SUM(J54:J$119)/C54</f>
        <v>23.535140707857966</v>
      </c>
    </row>
    <row r="55" spans="1:11" x14ac:dyDescent="0.2">
      <c r="A55" s="61">
        <v>50</v>
      </c>
      <c r="C55" s="86">
        <v>92618</v>
      </c>
      <c r="D55" s="28">
        <f t="shared" si="0"/>
        <v>488</v>
      </c>
      <c r="E55" s="32">
        <f>SUMPRODUCT(D55:D$119*$A55:$A$119)/C55+0.5-$A55</f>
        <v>28.796866219909262</v>
      </c>
      <c r="F55" s="34">
        <f t="shared" si="1"/>
        <v>5.2689541989678033E-3</v>
      </c>
      <c r="G55" s="33"/>
      <c r="H55" s="41">
        <f>'HRQOL scores'!J$11</f>
        <v>0.82866020311620292</v>
      </c>
      <c r="I55" s="38">
        <f t="shared" si="4"/>
        <v>92374</v>
      </c>
      <c r="J55" s="38">
        <f t="shared" si="5"/>
        <v>76546.657602656123</v>
      </c>
      <c r="K55" s="41">
        <f>SUM(J55:J$119)/C55</f>
        <v>22.81881681920369</v>
      </c>
    </row>
    <row r="56" spans="1:11" x14ac:dyDescent="0.2">
      <c r="A56" s="61">
        <v>51</v>
      </c>
      <c r="C56" s="86">
        <v>92130</v>
      </c>
      <c r="D56" s="28">
        <f t="shared" si="0"/>
        <v>527</v>
      </c>
      <c r="E56" s="32">
        <f>SUMPRODUCT(D56:D$119*$A56:$A$119)/C56+0.5-$A56</f>
        <v>27.946750847232778</v>
      </c>
      <c r="F56" s="34">
        <f t="shared" si="1"/>
        <v>5.7201780093346357E-3</v>
      </c>
      <c r="G56" s="33"/>
      <c r="H56" s="41">
        <f>'HRQOL scores'!J$11</f>
        <v>0.82866020311620292</v>
      </c>
      <c r="I56" s="38">
        <f t="shared" si="4"/>
        <v>91866.5</v>
      </c>
      <c r="J56" s="38">
        <f t="shared" si="5"/>
        <v>76126.112549574653</v>
      </c>
      <c r="K56" s="41">
        <f>SUM(J56:J$119)/C56</f>
        <v>22.108830115688175</v>
      </c>
    </row>
    <row r="57" spans="1:11" x14ac:dyDescent="0.2">
      <c r="A57" s="61">
        <v>52</v>
      </c>
      <c r="C57" s="86">
        <v>91603</v>
      </c>
      <c r="D57" s="28">
        <f t="shared" si="0"/>
        <v>567</v>
      </c>
      <c r="E57" s="32">
        <f>SUMPRODUCT(D57:D$119*$A57:$A$119)/C57+0.5-$A57</f>
        <v>27.104654384196536</v>
      </c>
      <c r="F57" s="34">
        <f t="shared" si="1"/>
        <v>6.1897536106896066E-3</v>
      </c>
      <c r="G57" s="33"/>
      <c r="H57" s="41">
        <f>'HRQOL scores'!J$11</f>
        <v>0.82866020311620292</v>
      </c>
      <c r="I57" s="38">
        <f t="shared" si="4"/>
        <v>91319.5</v>
      </c>
      <c r="J57" s="38">
        <f t="shared" si="5"/>
        <v>75672.835418470087</v>
      </c>
      <c r="K57" s="41">
        <f>SUM(J57:J$119)/C57</f>
        <v>21.404980251834296</v>
      </c>
    </row>
    <row r="58" spans="1:11" x14ac:dyDescent="0.2">
      <c r="A58" s="61">
        <v>53</v>
      </c>
      <c r="C58" s="86">
        <v>91036</v>
      </c>
      <c r="D58" s="28">
        <f t="shared" si="0"/>
        <v>603</v>
      </c>
      <c r="E58" s="32">
        <f>SUMPRODUCT(D58:D$119*$A58:$A$119)/C58+0.5-$A58</f>
        <v>26.270356293725072</v>
      </c>
      <c r="F58" s="34">
        <f t="shared" si="1"/>
        <v>6.6237532404762947E-3</v>
      </c>
      <c r="G58" s="33"/>
      <c r="H58" s="41">
        <f>'HRQOL scores'!J$11</f>
        <v>0.82866020311620292</v>
      </c>
      <c r="I58" s="38">
        <f t="shared" si="4"/>
        <v>90734.5</v>
      </c>
      <c r="J58" s="38">
        <f t="shared" si="5"/>
        <v>75188.069199647114</v>
      </c>
      <c r="K58" s="41">
        <f>SUM(J58:J$119)/C58</f>
        <v>20.707056226001882</v>
      </c>
    </row>
    <row r="59" spans="1:11" x14ac:dyDescent="0.2">
      <c r="A59" s="61">
        <v>54</v>
      </c>
      <c r="C59" s="86">
        <v>90433</v>
      </c>
      <c r="D59" s="28">
        <f t="shared" si="0"/>
        <v>637</v>
      </c>
      <c r="E59" s="32">
        <f>SUMPRODUCT(D59:D$119*$A59:$A$119)/C59+0.5-$A59</f>
        <v>25.442190965195849</v>
      </c>
      <c r="F59" s="34">
        <f t="shared" si="1"/>
        <v>7.0438888458859046E-3</v>
      </c>
      <c r="G59" s="33"/>
      <c r="H59" s="41">
        <f>'HRQOL scores'!J$11</f>
        <v>0.82866020311620292</v>
      </c>
      <c r="I59" s="38">
        <f t="shared" si="4"/>
        <v>90114.5</v>
      </c>
      <c r="J59" s="38">
        <f t="shared" si="5"/>
        <v>74674.299873715063</v>
      </c>
      <c r="K59" s="41">
        <f>SUM(J59:J$119)/C59</f>
        <v>20.01370629516504</v>
      </c>
    </row>
    <row r="60" spans="1:11" x14ac:dyDescent="0.2">
      <c r="A60" s="61">
        <v>55</v>
      </c>
      <c r="C60" s="86">
        <v>89796</v>
      </c>
      <c r="D60" s="28">
        <f t="shared" si="0"/>
        <v>671</v>
      </c>
      <c r="E60" s="32">
        <f>SUMPRODUCT(D60:D$119*$A60:$A$119)/C60+0.5-$A60</f>
        <v>24.619127305843861</v>
      </c>
      <c r="F60" s="34">
        <f t="shared" si="1"/>
        <v>7.4724932068243573E-3</v>
      </c>
      <c r="G60" s="33"/>
      <c r="H60" s="41">
        <f>'HRQOL scores'!J$12</f>
        <v>0.81220340117697143</v>
      </c>
      <c r="I60" s="38">
        <f t="shared" si="4"/>
        <v>89460.5</v>
      </c>
      <c r="J60" s="38">
        <f t="shared" si="5"/>
        <v>72660.122370992452</v>
      </c>
      <c r="K60" s="41">
        <f>SUM(J60:J$119)/C60</f>
        <v>19.324081267728463</v>
      </c>
    </row>
    <row r="61" spans="1:11" x14ac:dyDescent="0.2">
      <c r="A61" s="61">
        <v>56</v>
      </c>
      <c r="C61" s="86">
        <v>89125</v>
      </c>
      <c r="D61" s="28">
        <f t="shared" si="0"/>
        <v>709</v>
      </c>
      <c r="E61" s="32">
        <f>SUMPRODUCT(D61:D$119*$A61:$A$119)/C61+0.5-$A61</f>
        <v>23.800714227832316</v>
      </c>
      <c r="F61" s="34">
        <f t="shared" si="1"/>
        <v>7.9551192145862551E-3</v>
      </c>
      <c r="G61" s="33"/>
      <c r="H61" s="41">
        <f>'HRQOL scores'!J$12</f>
        <v>0.81220340117697143</v>
      </c>
      <c r="I61" s="38">
        <f t="shared" si="4"/>
        <v>88770.5</v>
      </c>
      <c r="J61" s="38">
        <f t="shared" si="5"/>
        <v>72099.70202418034</v>
      </c>
      <c r="K61" s="41">
        <f>SUM(J61:J$119)/C61</f>
        <v>18.654306638383762</v>
      </c>
    </row>
    <row r="62" spans="1:11" x14ac:dyDescent="0.2">
      <c r="A62" s="61">
        <v>57</v>
      </c>
      <c r="C62" s="86">
        <v>88416</v>
      </c>
      <c r="D62" s="28">
        <f t="shared" si="0"/>
        <v>754</v>
      </c>
      <c r="E62" s="32">
        <f>SUMPRODUCT(D62:D$119*$A62:$A$119)/C62+0.5-$A62</f>
        <v>22.987560572244334</v>
      </c>
      <c r="F62" s="34">
        <f t="shared" si="1"/>
        <v>8.5278682591386178E-3</v>
      </c>
      <c r="G62" s="33"/>
      <c r="H62" s="41">
        <f>'HRQOL scores'!J$12</f>
        <v>0.81220340117697143</v>
      </c>
      <c r="I62" s="38">
        <f t="shared" si="4"/>
        <v>88039</v>
      </c>
      <c r="J62" s="38">
        <f t="shared" si="5"/>
        <v>71505.575236219389</v>
      </c>
      <c r="K62" s="41">
        <f>SUM(J62:J$119)/C62</f>
        <v>17.988433961294024</v>
      </c>
    </row>
    <row r="63" spans="1:11" x14ac:dyDescent="0.2">
      <c r="A63" s="61">
        <v>58</v>
      </c>
      <c r="C63" s="86">
        <v>87662</v>
      </c>
      <c r="D63" s="28">
        <f t="shared" si="0"/>
        <v>809</v>
      </c>
      <c r="E63" s="32">
        <f>SUMPRODUCT(D63:D$119*$A63:$A$119)/C63+0.5-$A63</f>
        <v>22.180980990116083</v>
      </c>
      <c r="F63" s="34">
        <f t="shared" si="1"/>
        <v>9.228628139900984E-3</v>
      </c>
      <c r="G63" s="33"/>
      <c r="H63" s="41">
        <f>'HRQOL scores'!J$12</f>
        <v>0.81220340117697143</v>
      </c>
      <c r="I63" s="38">
        <f t="shared" si="4"/>
        <v>87257.5</v>
      </c>
      <c r="J63" s="38">
        <f t="shared" si="5"/>
        <v>70870.83827819959</v>
      </c>
      <c r="K63" s="41">
        <f>SUM(J63:J$119)/C63</f>
        <v>17.327460038392381</v>
      </c>
    </row>
    <row r="64" spans="1:11" x14ac:dyDescent="0.2">
      <c r="A64" s="61">
        <v>59</v>
      </c>
      <c r="C64" s="86">
        <v>86853</v>
      </c>
      <c r="D64" s="28">
        <f t="shared" si="0"/>
        <v>878</v>
      </c>
      <c r="E64" s="32">
        <f>SUMPRODUCT(D64:D$119*$A64:$A$119)/C64+0.5-$A64</f>
        <v>21.38293041755098</v>
      </c>
      <c r="F64" s="34">
        <f t="shared" si="1"/>
        <v>1.0109034805936468E-2</v>
      </c>
      <c r="G64" s="33"/>
      <c r="H64" s="41">
        <f>'HRQOL scores'!J$12</f>
        <v>0.81220340117697143</v>
      </c>
      <c r="I64" s="38">
        <f t="shared" si="4"/>
        <v>86414</v>
      </c>
      <c r="J64" s="38">
        <f t="shared" si="5"/>
        <v>70185.744709306804</v>
      </c>
      <c r="K64" s="41">
        <f>SUM(J64:J$119)/C64</f>
        <v>16.672872135762187</v>
      </c>
    </row>
    <row r="65" spans="1:11" x14ac:dyDescent="0.2">
      <c r="A65" s="61">
        <v>60</v>
      </c>
      <c r="C65" s="86">
        <v>85975</v>
      </c>
      <c r="D65" s="28">
        <f t="shared" si="0"/>
        <v>959</v>
      </c>
      <c r="E65" s="32">
        <f>SUMPRODUCT(D65:D$119*$A65:$A$119)/C65+0.5-$A65</f>
        <v>20.596192562437395</v>
      </c>
      <c r="F65" s="34">
        <f t="shared" si="1"/>
        <v>1.1154405350392556E-2</v>
      </c>
      <c r="G65" s="33"/>
      <c r="H65" s="41">
        <f>'HRQOL scores'!J$12</f>
        <v>0.81220340117697143</v>
      </c>
      <c r="I65" s="38">
        <f t="shared" si="4"/>
        <v>85495.5</v>
      </c>
      <c r="J65" s="38">
        <f t="shared" si="5"/>
        <v>69439.735885325761</v>
      </c>
      <c r="K65" s="41">
        <f>SUM(J65:J$119)/C65</f>
        <v>16.02678940271063</v>
      </c>
    </row>
    <row r="66" spans="1:11" x14ac:dyDescent="0.2">
      <c r="A66" s="61">
        <v>61</v>
      </c>
      <c r="C66" s="86">
        <v>85016</v>
      </c>
      <c r="D66" s="28">
        <f t="shared" si="0"/>
        <v>1048</v>
      </c>
      <c r="E66" s="32">
        <f>SUMPRODUCT(D66:D$119*$A66:$A$119)/C66+0.5-$A66</f>
        <v>19.822882228704657</v>
      </c>
      <c r="F66" s="34">
        <f t="shared" si="1"/>
        <v>1.2327091371036041E-2</v>
      </c>
      <c r="G66" s="33"/>
      <c r="H66" s="41">
        <f>'HRQOL scores'!J$12</f>
        <v>0.81220340117697143</v>
      </c>
      <c r="I66" s="38">
        <f t="shared" si="4"/>
        <v>84492</v>
      </c>
      <c r="J66" s="38">
        <f t="shared" si="5"/>
        <v>68624.689772244674</v>
      </c>
      <c r="K66" s="41">
        <f>SUM(J66:J$119)/C66</f>
        <v>15.390790945383465</v>
      </c>
    </row>
    <row r="67" spans="1:11" x14ac:dyDescent="0.2">
      <c r="A67" s="61">
        <v>62</v>
      </c>
      <c r="C67" s="86">
        <v>83968</v>
      </c>
      <c r="D67" s="28">
        <f t="shared" si="0"/>
        <v>1135</v>
      </c>
      <c r="E67" s="32">
        <f>SUMPRODUCT(D67:D$119*$A67:$A$119)/C67+0.5-$A67</f>
        <v>19.064050061399058</v>
      </c>
      <c r="F67" s="34">
        <f t="shared" si="1"/>
        <v>1.3517054115853659E-2</v>
      </c>
      <c r="G67" s="33"/>
      <c r="H67" s="41">
        <f>'HRQOL scores'!J$12</f>
        <v>0.81220340117697143</v>
      </c>
      <c r="I67" s="38">
        <f t="shared" si="4"/>
        <v>83400.5</v>
      </c>
      <c r="J67" s="38">
        <f t="shared" si="5"/>
        <v>67738.16975986</v>
      </c>
      <c r="K67" s="41">
        <f>SUM(J67:J$119)/C67</f>
        <v>14.765610628340269</v>
      </c>
    </row>
    <row r="68" spans="1:11" x14ac:dyDescent="0.2">
      <c r="A68" s="61">
        <v>63</v>
      </c>
      <c r="C68" s="86">
        <v>82833</v>
      </c>
      <c r="D68" s="28">
        <f t="shared" si="0"/>
        <v>1213</v>
      </c>
      <c r="E68" s="32">
        <f>SUMPRODUCT(D68:D$119*$A68:$A$119)/C68+0.5-$A68</f>
        <v>18.31841965829507</v>
      </c>
      <c r="F68" s="34">
        <f t="shared" si="1"/>
        <v>1.4643922108338463E-2</v>
      </c>
      <c r="G68" s="33"/>
      <c r="H68" s="41">
        <f>'HRQOL scores'!J$12</f>
        <v>0.81220340117697143</v>
      </c>
      <c r="I68" s="38">
        <f t="shared" si="4"/>
        <v>82226.5</v>
      </c>
      <c r="J68" s="38">
        <f t="shared" si="5"/>
        <v>66784.642966878237</v>
      </c>
      <c r="K68" s="41">
        <f>SUM(J68:J$119)/C68</f>
        <v>14.150165072864869</v>
      </c>
    </row>
    <row r="69" spans="1:11" x14ac:dyDescent="0.2">
      <c r="A69" s="61">
        <v>64</v>
      </c>
      <c r="C69" s="86">
        <v>81620</v>
      </c>
      <c r="D69" s="28">
        <f t="shared" ref="D69:D119" si="6">C69-C70</f>
        <v>1283</v>
      </c>
      <c r="E69" s="32">
        <f>SUMPRODUCT(D69:D$119*$A69:$A$119)/C69+0.5-$A69</f>
        <v>17.583229056059238</v>
      </c>
      <c r="F69" s="34">
        <f t="shared" ref="F69:F115" si="7">D69/C69</f>
        <v>1.5719186473903454E-2</v>
      </c>
      <c r="G69" s="33"/>
      <c r="H69" s="41">
        <f>'HRQOL scores'!J$12</f>
        <v>0.81220340117697143</v>
      </c>
      <c r="I69" s="38">
        <f t="shared" ref="I69:I100" si="8">(D69*0.5+C70)</f>
        <v>80978.5</v>
      </c>
      <c r="J69" s="38">
        <f t="shared" ref="J69:J100" si="9">I69*H69</f>
        <v>65771.013122209377</v>
      </c>
      <c r="K69" s="41">
        <f>SUM(J69:J$119)/C69</f>
        <v>13.542219805363116</v>
      </c>
    </row>
    <row r="70" spans="1:11" x14ac:dyDescent="0.2">
      <c r="A70" s="61">
        <v>65</v>
      </c>
      <c r="C70" s="86">
        <v>80337</v>
      </c>
      <c r="D70" s="28">
        <f t="shared" si="6"/>
        <v>1356</v>
      </c>
      <c r="E70" s="32">
        <f>SUMPRODUCT(D70:D$119*$A70:$A$119)/C70+0.5-$A70</f>
        <v>16.856052075078182</v>
      </c>
      <c r="F70" s="34">
        <f t="shared" si="7"/>
        <v>1.6878897643676016E-2</v>
      </c>
      <c r="G70" s="33"/>
      <c r="H70" s="41">
        <f>'HRQOL scores'!J$13</f>
        <v>0.79872480662528</v>
      </c>
      <c r="I70" s="38">
        <f t="shared" si="8"/>
        <v>79659</v>
      </c>
      <c r="J70" s="38">
        <f t="shared" si="9"/>
        <v>63625.619370963177</v>
      </c>
      <c r="K70" s="41">
        <f>SUM(J70:J$119)/C70</f>
        <v>12.93980317153401</v>
      </c>
    </row>
    <row r="71" spans="1:11" x14ac:dyDescent="0.2">
      <c r="A71" s="61">
        <v>66</v>
      </c>
      <c r="C71" s="86">
        <v>78981</v>
      </c>
      <c r="D71" s="28">
        <f t="shared" si="6"/>
        <v>1432</v>
      </c>
      <c r="E71" s="32">
        <f>SUMPRODUCT(D71:D$119*$A71:$A$119)/C71+0.5-$A71</f>
        <v>16.136863999639857</v>
      </c>
      <c r="F71" s="34">
        <f t="shared" si="7"/>
        <v>1.8130942884997659E-2</v>
      </c>
      <c r="G71" s="33"/>
      <c r="H71" s="41">
        <f>'HRQOL scores'!J$13</f>
        <v>0.79872480662528</v>
      </c>
      <c r="I71" s="38">
        <f t="shared" si="8"/>
        <v>78265</v>
      </c>
      <c r="J71" s="38">
        <f t="shared" si="9"/>
        <v>62512.19699052754</v>
      </c>
      <c r="K71" s="41">
        <f>SUM(J71:J$119)/C71</f>
        <v>12.356381256511877</v>
      </c>
    </row>
    <row r="72" spans="1:11" x14ac:dyDescent="0.2">
      <c r="A72" s="61">
        <v>67</v>
      </c>
      <c r="C72" s="86">
        <v>77549</v>
      </c>
      <c r="D72" s="28">
        <f t="shared" si="6"/>
        <v>1525</v>
      </c>
      <c r="E72" s="32">
        <f>SUMPRODUCT(D72:D$119*$A72:$A$119)/C72+0.5-$A72</f>
        <v>15.425610330959202</v>
      </c>
      <c r="F72" s="34">
        <f t="shared" si="7"/>
        <v>1.966498600884602E-2</v>
      </c>
      <c r="G72" s="33"/>
      <c r="H72" s="41">
        <f>'HRQOL scores'!J$13</f>
        <v>0.79872480662528</v>
      </c>
      <c r="I72" s="38">
        <f t="shared" si="8"/>
        <v>76786.5</v>
      </c>
      <c r="J72" s="38">
        <f t="shared" si="9"/>
        <v>61331.282363932063</v>
      </c>
      <c r="K72" s="41">
        <f>SUM(J72:J$119)/C72</f>
        <v>11.778451701892182</v>
      </c>
    </row>
    <row r="73" spans="1:11" x14ac:dyDescent="0.2">
      <c r="A73" s="61">
        <v>68</v>
      </c>
      <c r="C73" s="86">
        <v>76024</v>
      </c>
      <c r="D73" s="28">
        <f t="shared" si="6"/>
        <v>1636</v>
      </c>
      <c r="E73" s="32">
        <f>SUMPRODUCT(D73:D$119*$A73:$A$119)/C73+0.5-$A73</f>
        <v>14.72500993838203</v>
      </c>
      <c r="F73" s="34">
        <f t="shared" si="7"/>
        <v>2.1519520151531097E-2</v>
      </c>
      <c r="G73" s="33"/>
      <c r="H73" s="41">
        <f>'HRQOL scores'!J$13</f>
        <v>0.79872480662528</v>
      </c>
      <c r="I73" s="38">
        <f t="shared" si="8"/>
        <v>75206</v>
      </c>
      <c r="J73" s="38">
        <f t="shared" si="9"/>
        <v>60068.897807060806</v>
      </c>
      <c r="K73" s="41">
        <f>SUM(J73:J$119)/C73</f>
        <v>11.207985223956975</v>
      </c>
    </row>
    <row r="74" spans="1:11" x14ac:dyDescent="0.2">
      <c r="A74" s="61">
        <v>69</v>
      </c>
      <c r="C74" s="86">
        <v>74388</v>
      </c>
      <c r="D74" s="28">
        <f t="shared" si="6"/>
        <v>1758</v>
      </c>
      <c r="E74" s="32">
        <f>SUMPRODUCT(D74:D$119*$A74:$A$119)/C74+0.5-$A74</f>
        <v>14.037857659240146</v>
      </c>
      <c r="F74" s="34">
        <f t="shared" si="7"/>
        <v>2.363284400709792E-2</v>
      </c>
      <c r="G74" s="33"/>
      <c r="H74" s="41">
        <f>'HRQOL scores'!J$13</f>
        <v>0.79872480662528</v>
      </c>
      <c r="I74" s="38">
        <f t="shared" si="8"/>
        <v>73509</v>
      </c>
      <c r="J74" s="38">
        <f t="shared" si="9"/>
        <v>58713.461810217705</v>
      </c>
      <c r="K74" s="41">
        <f>SUM(J74:J$119)/C74</f>
        <v>10.646972238251388</v>
      </c>
    </row>
    <row r="75" spans="1:11" x14ac:dyDescent="0.2">
      <c r="A75" s="61">
        <v>70</v>
      </c>
      <c r="C75" s="86">
        <v>72630</v>
      </c>
      <c r="D75" s="28">
        <f t="shared" si="6"/>
        <v>1887</v>
      </c>
      <c r="E75" s="32">
        <f>SUMPRODUCT(D75:D$119*$A75:$A$119)/C75+0.5-$A75</f>
        <v>13.365539798369213</v>
      </c>
      <c r="F75" s="34">
        <f t="shared" si="7"/>
        <v>2.5980999586947544E-2</v>
      </c>
      <c r="G75" s="33"/>
      <c r="H75" s="41">
        <f>'HRQOL scores'!J$13</f>
        <v>0.79872480662528</v>
      </c>
      <c r="I75" s="38">
        <f t="shared" si="8"/>
        <v>71686.5</v>
      </c>
      <c r="J75" s="38">
        <f t="shared" si="9"/>
        <v>57257.785850143133</v>
      </c>
      <c r="K75" s="41">
        <f>SUM(J75:J$119)/C75</f>
        <v>10.096289536676666</v>
      </c>
    </row>
    <row r="76" spans="1:11" x14ac:dyDescent="0.2">
      <c r="A76" s="61">
        <v>71</v>
      </c>
      <c r="C76" s="86">
        <v>70743</v>
      </c>
      <c r="D76" s="28">
        <f t="shared" si="6"/>
        <v>2020</v>
      </c>
      <c r="E76" s="32">
        <f>SUMPRODUCT(D76:D$119*$A76:$A$119)/C76+0.5-$A76</f>
        <v>12.708715428460138</v>
      </c>
      <c r="F76" s="34">
        <f t="shared" si="7"/>
        <v>2.8554061885981651E-2</v>
      </c>
      <c r="G76" s="33"/>
      <c r="H76" s="41">
        <f>'HRQOL scores'!J$13</f>
        <v>0.79872480662528</v>
      </c>
      <c r="I76" s="38">
        <f t="shared" si="8"/>
        <v>69733</v>
      </c>
      <c r="J76" s="38">
        <f t="shared" si="9"/>
        <v>55697.476940400651</v>
      </c>
      <c r="K76" s="41">
        <f>SUM(J76:J$119)/C76</f>
        <v>9.5562207313611705</v>
      </c>
    </row>
    <row r="77" spans="1:11" x14ac:dyDescent="0.2">
      <c r="A77" s="61">
        <v>72</v>
      </c>
      <c r="C77" s="86">
        <v>68723</v>
      </c>
      <c r="D77" s="28">
        <f t="shared" si="6"/>
        <v>2165</v>
      </c>
      <c r="E77" s="32">
        <f>SUMPRODUCT(D77:D$119*$A77:$A$119)/C77+0.5-$A77</f>
        <v>12.067570617632455</v>
      </c>
      <c r="F77" s="34">
        <f t="shared" si="7"/>
        <v>3.1503281288651541E-2</v>
      </c>
      <c r="G77" s="33"/>
      <c r="H77" s="41">
        <f>'HRQOL scores'!J$13</f>
        <v>0.79872480662528</v>
      </c>
      <c r="I77" s="38">
        <f t="shared" si="8"/>
        <v>67640.5</v>
      </c>
      <c r="J77" s="38">
        <f t="shared" si="9"/>
        <v>54026.145282537254</v>
      </c>
      <c r="K77" s="41">
        <f>SUM(J77:J$119)/C77</f>
        <v>9.0266467741263128</v>
      </c>
    </row>
    <row r="78" spans="1:11" x14ac:dyDescent="0.2">
      <c r="A78" s="61">
        <v>73</v>
      </c>
      <c r="C78" s="86">
        <v>66558</v>
      </c>
      <c r="D78" s="28">
        <f t="shared" si="6"/>
        <v>2317</v>
      </c>
      <c r="E78" s="32">
        <f>SUMPRODUCT(D78:D$119*$A78:$A$119)/C78+0.5-$A78</f>
        <v>11.443840793827277</v>
      </c>
      <c r="F78" s="34">
        <f t="shared" si="7"/>
        <v>3.481174314132035E-2</v>
      </c>
      <c r="G78" s="33"/>
      <c r="H78" s="41">
        <f>'HRQOL scores'!J$13</f>
        <v>0.79872480662528</v>
      </c>
      <c r="I78" s="38">
        <f t="shared" si="8"/>
        <v>65399.5</v>
      </c>
      <c r="J78" s="38">
        <f t="shared" si="9"/>
        <v>52236.20299089</v>
      </c>
      <c r="K78" s="41">
        <f>SUM(J78:J$119)/C78</f>
        <v>8.5085504518727326</v>
      </c>
    </row>
    <row r="79" spans="1:11" x14ac:dyDescent="0.2">
      <c r="A79" s="61">
        <v>74</v>
      </c>
      <c r="C79" s="86">
        <v>64241</v>
      </c>
      <c r="D79" s="28">
        <f t="shared" si="6"/>
        <v>2476</v>
      </c>
      <c r="E79" s="32">
        <f>SUMPRODUCT(D79:D$119*$A79:$A$119)/C79+0.5-$A79</f>
        <v>10.838555681816217</v>
      </c>
      <c r="F79" s="34">
        <f t="shared" si="7"/>
        <v>3.8542363910898027E-2</v>
      </c>
      <c r="G79" s="33"/>
      <c r="H79" s="41">
        <f>'HRQOL scores'!J$13</f>
        <v>0.79872480662528</v>
      </c>
      <c r="I79" s="38">
        <f t="shared" si="8"/>
        <v>63003</v>
      </c>
      <c r="J79" s="38">
        <f t="shared" si="9"/>
        <v>50322.058991812519</v>
      </c>
      <c r="K79" s="41">
        <f>SUM(J79:J$119)/C79</f>
        <v>8.0023022366534651</v>
      </c>
    </row>
    <row r="80" spans="1:11" x14ac:dyDescent="0.2">
      <c r="A80" s="61">
        <v>75</v>
      </c>
      <c r="C80" s="86">
        <v>61765</v>
      </c>
      <c r="D80" s="28">
        <f t="shared" si="6"/>
        <v>2636</v>
      </c>
      <c r="E80" s="32">
        <f>SUMPRODUCT(D80:D$119*$A80:$A$119)/C80+0.5-$A80</f>
        <v>10.253001789938565</v>
      </c>
      <c r="F80" s="34">
        <f t="shared" si="7"/>
        <v>4.2677892010038049E-2</v>
      </c>
      <c r="G80" s="33"/>
      <c r="H80" s="41">
        <f>'HRQOL scores'!J$14</f>
        <v>0.75410677628444001</v>
      </c>
      <c r="I80" s="38">
        <f t="shared" si="8"/>
        <v>60447</v>
      </c>
      <c r="J80" s="38">
        <f t="shared" si="9"/>
        <v>45583.492306065542</v>
      </c>
      <c r="K80" s="41">
        <f>SUM(J80:J$119)/C80</f>
        <v>7.5083597343648147</v>
      </c>
    </row>
    <row r="81" spans="1:11" x14ac:dyDescent="0.2">
      <c r="A81" s="61">
        <v>76</v>
      </c>
      <c r="C81" s="86">
        <v>59129</v>
      </c>
      <c r="D81" s="28">
        <f t="shared" si="6"/>
        <v>2790</v>
      </c>
      <c r="E81" s="32">
        <f>SUMPRODUCT(D81:D$119*$A81:$A$119)/C81+0.5-$A81</f>
        <v>9.6877954228137781</v>
      </c>
      <c r="F81" s="34">
        <f t="shared" si="7"/>
        <v>4.7184968458793483E-2</v>
      </c>
      <c r="G81" s="33"/>
      <c r="H81" s="41">
        <f>'HRQOL scores'!J$14</f>
        <v>0.75410677628444001</v>
      </c>
      <c r="I81" s="38">
        <f t="shared" si="8"/>
        <v>57734</v>
      </c>
      <c r="J81" s="38">
        <f t="shared" si="9"/>
        <v>43537.600622005863</v>
      </c>
      <c r="K81" s="41">
        <f>SUM(J81:J$119)/C81</f>
        <v>7.0721701142751803</v>
      </c>
    </row>
    <row r="82" spans="1:11" x14ac:dyDescent="0.2">
      <c r="A82" s="61">
        <v>77</v>
      </c>
      <c r="C82" s="86">
        <v>56339</v>
      </c>
      <c r="D82" s="28">
        <f t="shared" si="6"/>
        <v>2937</v>
      </c>
      <c r="E82" s="32">
        <f>SUMPRODUCT(D82:D$119*$A82:$A$119)/C82+0.5-$A82</f>
        <v>9.1427901729806251</v>
      </c>
      <c r="F82" s="34">
        <f t="shared" si="7"/>
        <v>5.2130850742824683E-2</v>
      </c>
      <c r="G82" s="33"/>
      <c r="H82" s="41">
        <f>'HRQOL scores'!J$14</f>
        <v>0.75410677628444001</v>
      </c>
      <c r="I82" s="38">
        <f t="shared" si="8"/>
        <v>54870.5</v>
      </c>
      <c r="J82" s="38">
        <f t="shared" si="9"/>
        <v>41378.215868115367</v>
      </c>
      <c r="K82" s="41">
        <f>SUM(J82:J$119)/C82</f>
        <v>6.6496165367679829</v>
      </c>
    </row>
    <row r="83" spans="1:11" x14ac:dyDescent="0.2">
      <c r="A83" s="61">
        <v>78</v>
      </c>
      <c r="C83" s="86">
        <v>53402</v>
      </c>
      <c r="D83" s="28">
        <f t="shared" si="6"/>
        <v>3073</v>
      </c>
      <c r="E83" s="32">
        <f>SUMPRODUCT(D83:D$119*$A83:$A$119)/C83+0.5-$A83</f>
        <v>8.6181258296609826</v>
      </c>
      <c r="F83" s="34">
        <f t="shared" si="7"/>
        <v>5.7544661248642374E-2</v>
      </c>
      <c r="G83" s="33"/>
      <c r="H83" s="41">
        <f>'HRQOL scores'!J$14</f>
        <v>0.75410677628444001</v>
      </c>
      <c r="I83" s="38">
        <f t="shared" si="8"/>
        <v>51865.5</v>
      </c>
      <c r="J83" s="38">
        <f t="shared" si="9"/>
        <v>39112.125005380622</v>
      </c>
      <c r="K83" s="41">
        <f>SUM(J83:J$119)/C83</f>
        <v>6.2404878131316419</v>
      </c>
    </row>
    <row r="84" spans="1:11" x14ac:dyDescent="0.2">
      <c r="A84" s="61">
        <v>79</v>
      </c>
      <c r="C84" s="86">
        <v>50329</v>
      </c>
      <c r="D84" s="28">
        <f t="shared" si="6"/>
        <v>3197</v>
      </c>
      <c r="E84" s="32">
        <f>SUMPRODUCT(D84:D$119*$A84:$A$119)/C84+0.5-$A84</f>
        <v>8.113804278955584</v>
      </c>
      <c r="F84" s="34">
        <f t="shared" si="7"/>
        <v>6.3522025075006455E-2</v>
      </c>
      <c r="G84" s="33"/>
      <c r="H84" s="41">
        <f>'HRQOL scores'!J$14</f>
        <v>0.75410677628444001</v>
      </c>
      <c r="I84" s="38">
        <f t="shared" si="8"/>
        <v>48730.5</v>
      </c>
      <c r="J84" s="38">
        <f t="shared" si="9"/>
        <v>36748.000261728906</v>
      </c>
      <c r="K84" s="41">
        <f>SUM(J84:J$119)/C84</f>
        <v>5.8443920044402891</v>
      </c>
    </row>
    <row r="85" spans="1:11" x14ac:dyDescent="0.2">
      <c r="A85" s="61">
        <v>80</v>
      </c>
      <c r="C85" s="86">
        <v>47132</v>
      </c>
      <c r="D85" s="28">
        <f t="shared" si="6"/>
        <v>3301</v>
      </c>
      <c r="E85" s="32">
        <f>SUMPRODUCT(D85:D$119*$A85:$A$119)/C85+0.5-$A85</f>
        <v>7.6302545097928345</v>
      </c>
      <c r="F85" s="34">
        <f t="shared" si="7"/>
        <v>7.0037341933293723E-2</v>
      </c>
      <c r="G85" s="33"/>
      <c r="H85" s="41">
        <f>'HRQOL scores'!J$14</f>
        <v>0.75410677628444001</v>
      </c>
      <c r="I85" s="38">
        <f t="shared" si="8"/>
        <v>45481.5</v>
      </c>
      <c r="J85" s="38">
        <f t="shared" si="9"/>
        <v>34297.907345580759</v>
      </c>
      <c r="K85" s="41">
        <f>SUM(J85:J$119)/C85</f>
        <v>5.4611390335599284</v>
      </c>
    </row>
    <row r="86" spans="1:11" x14ac:dyDescent="0.2">
      <c r="A86" s="61">
        <v>81</v>
      </c>
      <c r="C86" s="86">
        <v>43831</v>
      </c>
      <c r="D86" s="28">
        <f t="shared" si="6"/>
        <v>3383</v>
      </c>
      <c r="E86" s="32">
        <f>SUMPRODUCT(D86:D$119*$A86:$A$119)/C86+0.5-$A86</f>
        <v>7.1672481931864667</v>
      </c>
      <c r="F86" s="34">
        <f t="shared" si="7"/>
        <v>7.7182815815290545E-2</v>
      </c>
      <c r="G86" s="33"/>
      <c r="H86" s="41">
        <f>'HRQOL scores'!J$14</f>
        <v>0.75410677628444001</v>
      </c>
      <c r="I86" s="38">
        <f t="shared" si="8"/>
        <v>42139.5</v>
      </c>
      <c r="J86" s="38">
        <f t="shared" si="9"/>
        <v>31777.682499238159</v>
      </c>
      <c r="K86" s="41">
        <f>SUM(J86:J$119)/C86</f>
        <v>5.0899248838531124</v>
      </c>
    </row>
    <row r="87" spans="1:11" x14ac:dyDescent="0.2">
      <c r="A87" s="61">
        <v>82</v>
      </c>
      <c r="C87" s="86">
        <v>40448</v>
      </c>
      <c r="D87" s="28">
        <f t="shared" si="6"/>
        <v>3438</v>
      </c>
      <c r="E87" s="32">
        <f>SUMPRODUCT(D87:D$119*$A87:$A$119)/C87+0.5-$A87</f>
        <v>6.7248851749296961</v>
      </c>
      <c r="F87" s="34">
        <f t="shared" si="7"/>
        <v>8.4998022151898736E-2</v>
      </c>
      <c r="G87" s="33"/>
      <c r="H87" s="41">
        <f>'HRQOL scores'!J$14</f>
        <v>0.75410677628444001</v>
      </c>
      <c r="I87" s="38">
        <f t="shared" si="8"/>
        <v>38729</v>
      </c>
      <c r="J87" s="38">
        <f t="shared" si="9"/>
        <v>29205.801338720077</v>
      </c>
      <c r="K87" s="41">
        <f>SUM(J87:J$119)/C87</f>
        <v>4.7299944394018887</v>
      </c>
    </row>
    <row r="88" spans="1:11" x14ac:dyDescent="0.2">
      <c r="A88" s="61">
        <v>83</v>
      </c>
      <c r="C88" s="86">
        <v>37010</v>
      </c>
      <c r="D88" s="28">
        <f t="shared" si="6"/>
        <v>3461</v>
      </c>
      <c r="E88" s="32">
        <f>SUMPRODUCT(D88:D$119*$A88:$A$119)/C88+0.5-$A88</f>
        <v>6.3031384910985224</v>
      </c>
      <c r="F88" s="34">
        <f t="shared" si="7"/>
        <v>9.3515266144285333E-2</v>
      </c>
      <c r="G88" s="33"/>
      <c r="H88" s="41">
        <f>'HRQOL scores'!J$14</f>
        <v>0.75410677628444001</v>
      </c>
      <c r="I88" s="38">
        <f t="shared" si="8"/>
        <v>35279.5</v>
      </c>
      <c r="J88" s="38">
        <f t="shared" si="9"/>
        <v>26604.510013926902</v>
      </c>
      <c r="K88" s="41">
        <f>SUM(J88:J$119)/C88</f>
        <v>4.3802489528832078</v>
      </c>
    </row>
    <row r="89" spans="1:11" x14ac:dyDescent="0.2">
      <c r="A89" s="61">
        <v>84</v>
      </c>
      <c r="C89" s="86">
        <v>33549</v>
      </c>
      <c r="D89" s="28">
        <f t="shared" si="6"/>
        <v>3449</v>
      </c>
      <c r="E89" s="32">
        <f>SUMPRODUCT(D89:D$119*$A89:$A$119)/C89+0.5-$A89</f>
        <v>5.9018049883917882</v>
      </c>
      <c r="F89" s="34">
        <f t="shared" si="7"/>
        <v>0.10280485260365435</v>
      </c>
      <c r="G89" s="33"/>
      <c r="H89" s="41">
        <f>'HRQOL scores'!J$14</f>
        <v>0.75410677628444001</v>
      </c>
      <c r="I89" s="38">
        <f t="shared" si="8"/>
        <v>31824.5</v>
      </c>
      <c r="J89" s="38">
        <f t="shared" si="9"/>
        <v>23999.07110186416</v>
      </c>
      <c r="K89" s="41">
        <f>SUM(J89:J$119)/C89</f>
        <v>4.0391219926758053</v>
      </c>
    </row>
    <row r="90" spans="1:11" x14ac:dyDescent="0.2">
      <c r="A90" s="61">
        <v>85</v>
      </c>
      <c r="C90" s="86">
        <v>30100</v>
      </c>
      <c r="D90" s="28">
        <f t="shared" si="6"/>
        <v>3398</v>
      </c>
      <c r="E90" s="32">
        <f>SUMPRODUCT(D90:D$119*$A90:$A$119)/C90+0.5-$A90</f>
        <v>5.5207692875600003</v>
      </c>
      <c r="F90" s="34">
        <f t="shared" si="7"/>
        <v>0.11289036544850499</v>
      </c>
      <c r="G90" s="33"/>
      <c r="H90" s="41">
        <f>'HRQOL scores'!J$15</f>
        <v>0.67103552427930002</v>
      </c>
      <c r="I90" s="38">
        <f t="shared" si="8"/>
        <v>28401</v>
      </c>
      <c r="J90" s="38">
        <f t="shared" si="9"/>
        <v>19058.079925056401</v>
      </c>
      <c r="K90" s="41">
        <f>IF(C90=0,0,SUM(J90:J$119)/C90)</f>
        <v>3.7046323133028727</v>
      </c>
    </row>
    <row r="91" spans="1:11" x14ac:dyDescent="0.2">
      <c r="A91" s="61">
        <v>86</v>
      </c>
      <c r="C91" s="86">
        <v>26702</v>
      </c>
      <c r="D91" s="28">
        <f t="shared" si="6"/>
        <v>3306</v>
      </c>
      <c r="E91" s="32">
        <f>SUMPRODUCT(D91:D$119*$A91:$A$119)/C91+0.5-$A91</f>
        <v>5.159694238467381</v>
      </c>
      <c r="F91" s="34">
        <f t="shared" si="7"/>
        <v>0.12381095049059995</v>
      </c>
      <c r="G91" s="33"/>
      <c r="H91" s="41">
        <f>'HRQOL scores'!J$15</f>
        <v>0.67103552427930002</v>
      </c>
      <c r="I91" s="38">
        <f t="shared" si="8"/>
        <v>25049</v>
      </c>
      <c r="J91" s="38">
        <f t="shared" si="9"/>
        <v>16808.768847672185</v>
      </c>
      <c r="K91" s="41">
        <f>IF(C91=0,0,SUM(J91:J$119)/C91)</f>
        <v>3.4623381284308317</v>
      </c>
    </row>
    <row r="92" spans="1:11" x14ac:dyDescent="0.2">
      <c r="A92" s="61">
        <v>87</v>
      </c>
      <c r="C92" s="86">
        <v>23396</v>
      </c>
      <c r="D92" s="28">
        <f t="shared" si="6"/>
        <v>3173</v>
      </c>
      <c r="E92" s="32">
        <f>SUMPRODUCT(D92:D$119*$A92:$A$119)/C92+0.5-$A92</f>
        <v>4.8181379533063762</v>
      </c>
      <c r="F92" s="34">
        <f t="shared" si="7"/>
        <v>0.13562147375619765</v>
      </c>
      <c r="G92" s="33"/>
      <c r="H92" s="41">
        <f>'HRQOL scores'!J$15</f>
        <v>0.67103552427930002</v>
      </c>
      <c r="I92" s="38">
        <f t="shared" si="8"/>
        <v>21809.5</v>
      </c>
      <c r="J92" s="38">
        <f t="shared" si="9"/>
        <v>14634.949266769394</v>
      </c>
      <c r="K92" s="41">
        <f>IF(C92=0,0,SUM(J92:J$119)/C92)</f>
        <v>3.2331417275469265</v>
      </c>
    </row>
    <row r="93" spans="1:11" x14ac:dyDescent="0.2">
      <c r="A93" s="61">
        <v>88</v>
      </c>
      <c r="C93" s="86">
        <v>20223</v>
      </c>
      <c r="D93" s="28">
        <f t="shared" si="6"/>
        <v>3002</v>
      </c>
      <c r="E93" s="32">
        <f>SUMPRODUCT(D93:D$119*$A93:$A$119)/C93+0.5-$A93</f>
        <v>4.4956562110248512</v>
      </c>
      <c r="F93" s="34">
        <f t="shared" si="7"/>
        <v>0.14844484003362507</v>
      </c>
      <c r="G93" s="33"/>
      <c r="H93" s="41">
        <f>'HRQOL scores'!J$15</f>
        <v>0.67103552427930002</v>
      </c>
      <c r="I93" s="38">
        <f t="shared" si="8"/>
        <v>18722</v>
      </c>
      <c r="J93" s="38">
        <f t="shared" si="9"/>
        <v>12563.127085557055</v>
      </c>
      <c r="K93" s="41">
        <f>IF(C93=0,0,SUM(J93:J$119)/C93)</f>
        <v>3.0167450225445518</v>
      </c>
    </row>
    <row r="94" spans="1:11" x14ac:dyDescent="0.2">
      <c r="A94" s="61">
        <v>89</v>
      </c>
      <c r="C94" s="86">
        <v>17221</v>
      </c>
      <c r="D94" s="28">
        <f t="shared" si="6"/>
        <v>2792</v>
      </c>
      <c r="E94" s="32">
        <f>SUMPRODUCT(D94:D$119*$A94:$A$119)/C94+0.5-$A94</f>
        <v>4.1921871874778276</v>
      </c>
      <c r="F94" s="34">
        <f t="shared" si="7"/>
        <v>0.16212763486440973</v>
      </c>
      <c r="G94" s="33"/>
      <c r="H94" s="41">
        <f>'HRQOL scores'!J$15</f>
        <v>0.67103552427930002</v>
      </c>
      <c r="I94" s="38">
        <f t="shared" si="8"/>
        <v>15825</v>
      </c>
      <c r="J94" s="38">
        <f t="shared" si="9"/>
        <v>10619.137171719924</v>
      </c>
      <c r="K94" s="41">
        <f>IF(C94=0,0,SUM(J94:J$119)/C94)</f>
        <v>2.8131065272261435</v>
      </c>
    </row>
    <row r="95" spans="1:11" x14ac:dyDescent="0.2">
      <c r="A95" s="61">
        <v>90</v>
      </c>
      <c r="B95" s="60" t="s">
        <v>41</v>
      </c>
      <c r="C95" s="86">
        <v>14429</v>
      </c>
      <c r="D95" s="28">
        <f t="shared" si="6"/>
        <v>2553</v>
      </c>
      <c r="E95" s="32">
        <f>SUMPRODUCT(D95:D$119*$A95:$A$119)/C95+0.5-$A95</f>
        <v>3.9066224655593373</v>
      </c>
      <c r="F95" s="34">
        <f t="shared" si="7"/>
        <v>0.17693533855430038</v>
      </c>
      <c r="G95" s="33"/>
      <c r="H95" s="41">
        <f>'HRQOL scores'!J$15</f>
        <v>0.67103552427930002</v>
      </c>
      <c r="I95" s="38">
        <f t="shared" si="8"/>
        <v>13152.5</v>
      </c>
      <c r="J95" s="38">
        <f t="shared" si="9"/>
        <v>8825.7947330834941</v>
      </c>
      <c r="K95" s="41">
        <f>IF(C95=0,0,SUM(J95:J$119)/C95)</f>
        <v>2.6214824543378956</v>
      </c>
    </row>
    <row r="96" spans="1:11" x14ac:dyDescent="0.2">
      <c r="A96" s="61">
        <v>91</v>
      </c>
      <c r="B96" s="60" t="s">
        <v>42</v>
      </c>
      <c r="C96" s="86">
        <v>11876</v>
      </c>
      <c r="D96" s="28">
        <f t="shared" si="6"/>
        <v>2289</v>
      </c>
      <c r="E96" s="32">
        <f>SUMPRODUCT(D96:D$119*$A96:$A$119)/C96+0.5-$A96</f>
        <v>3.6389487668874665</v>
      </c>
      <c r="F96" s="34">
        <f t="shared" si="7"/>
        <v>0.19274166385988548</v>
      </c>
      <c r="G96" s="33"/>
      <c r="H96" s="41">
        <f>'HRQOL scores'!J$15</f>
        <v>0.67103552427930002</v>
      </c>
      <c r="I96" s="38">
        <f t="shared" si="8"/>
        <v>10731.5</v>
      </c>
      <c r="J96" s="38">
        <f t="shared" si="9"/>
        <v>7201.2177288033081</v>
      </c>
      <c r="K96" s="41">
        <f>IF(C96=0,0,SUM(J96:J$119)/C96)</f>
        <v>2.441863893613843</v>
      </c>
    </row>
    <row r="97" spans="1:11" x14ac:dyDescent="0.2">
      <c r="A97" s="61">
        <v>92</v>
      </c>
      <c r="B97" s="60" t="s">
        <v>20</v>
      </c>
      <c r="C97" s="86">
        <v>9587</v>
      </c>
      <c r="D97" s="28">
        <f t="shared" si="6"/>
        <v>2009</v>
      </c>
      <c r="E97" s="32">
        <f>SUMPRODUCT(D97:D$119*$A97:$A$119)/C97+0.5-$A97</f>
        <v>3.3884067545171206</v>
      </c>
      <c r="F97" s="34">
        <f t="shared" si="7"/>
        <v>0.20955460519453425</v>
      </c>
      <c r="G97" s="33"/>
      <c r="H97" s="41">
        <f>'HRQOL scores'!J$15</f>
        <v>0.67103552427930002</v>
      </c>
      <c r="I97" s="38">
        <f t="shared" si="8"/>
        <v>8582.5</v>
      </c>
      <c r="J97" s="38">
        <f t="shared" si="9"/>
        <v>5759.1623871270922</v>
      </c>
      <c r="K97" s="41">
        <f>IF(C97=0,0,SUM(J97:J$119)/C97)</f>
        <v>2.2737413029889111</v>
      </c>
    </row>
    <row r="98" spans="1:11" x14ac:dyDescent="0.2">
      <c r="A98" s="61">
        <v>93</v>
      </c>
      <c r="B98" s="74" t="s">
        <v>43</v>
      </c>
      <c r="C98" s="86">
        <v>7578</v>
      </c>
      <c r="D98" s="28">
        <f t="shared" si="6"/>
        <v>1723</v>
      </c>
      <c r="E98" s="32">
        <f>SUMPRODUCT(D98:D$119*$A98:$A$119)/C98+0.5-$A98</f>
        <v>3.1541509046655563</v>
      </c>
      <c r="F98" s="34">
        <f t="shared" si="7"/>
        <v>0.22736869886513592</v>
      </c>
      <c r="G98" s="33"/>
      <c r="H98" s="41">
        <f>'HRQOL scores'!J$15</f>
        <v>0.67103552427930002</v>
      </c>
      <c r="I98" s="38">
        <f t="shared" si="8"/>
        <v>6716.5</v>
      </c>
      <c r="J98" s="38">
        <f t="shared" si="9"/>
        <v>4507.0100988219183</v>
      </c>
      <c r="K98" s="41">
        <f>IF(C98=0,0,SUM(J98:J$119)/C98)</f>
        <v>2.1165473059682771</v>
      </c>
    </row>
    <row r="99" spans="1:11" x14ac:dyDescent="0.2">
      <c r="A99" s="61">
        <v>94</v>
      </c>
      <c r="B99" s="74" t="s">
        <v>44</v>
      </c>
      <c r="C99" s="86">
        <v>5855</v>
      </c>
      <c r="D99" s="28">
        <f t="shared" si="6"/>
        <v>1443</v>
      </c>
      <c r="E99" s="32">
        <f>SUMPRODUCT(D99:D$119*$A99:$A$119)/C99+0.5-$A99</f>
        <v>2.9352101717430514</v>
      </c>
      <c r="F99" s="34">
        <f t="shared" si="7"/>
        <v>0.24645602049530316</v>
      </c>
      <c r="G99" s="33"/>
      <c r="H99" s="41">
        <f>'HRQOL scores'!J$15</f>
        <v>0.67103552427930002</v>
      </c>
      <c r="I99" s="38">
        <f t="shared" si="8"/>
        <v>5133.5</v>
      </c>
      <c r="J99" s="38">
        <f t="shared" si="9"/>
        <v>3444.7608638877869</v>
      </c>
      <c r="K99" s="41">
        <f>IF(C99=0,0,SUM(J99:J$119)/C99)</f>
        <v>1.969630296465531</v>
      </c>
    </row>
    <row r="100" spans="1:11" x14ac:dyDescent="0.2">
      <c r="A100" s="61">
        <v>95</v>
      </c>
      <c r="B100" s="74" t="s">
        <v>2</v>
      </c>
      <c r="C100" s="86">
        <v>4412</v>
      </c>
      <c r="D100" s="28">
        <f t="shared" si="6"/>
        <v>1175</v>
      </c>
      <c r="E100" s="32">
        <f>SUMPRODUCT(D100:D$119*$A100:$A$119)/C100+0.5-$A100</f>
        <v>2.7316762365266385</v>
      </c>
      <c r="F100" s="34">
        <f t="shared" si="7"/>
        <v>0.26631912964641885</v>
      </c>
      <c r="G100" s="33"/>
      <c r="H100" s="41">
        <f>'HRQOL scores'!J$15</f>
        <v>0.67103552427930002</v>
      </c>
      <c r="I100" s="38">
        <f t="shared" si="8"/>
        <v>3824.5</v>
      </c>
      <c r="J100" s="38">
        <f t="shared" si="9"/>
        <v>2566.375362606183</v>
      </c>
      <c r="K100" s="41">
        <f>IF(C100=0,0,SUM(J100:J$119)/C100)</f>
        <v>1.8330517955389625</v>
      </c>
    </row>
    <row r="101" spans="1:11" x14ac:dyDescent="0.2">
      <c r="A101" s="61">
        <v>96</v>
      </c>
      <c r="B101" s="74" t="s">
        <v>55</v>
      </c>
      <c r="C101" s="86">
        <v>3237</v>
      </c>
      <c r="D101" s="28">
        <f t="shared" si="6"/>
        <v>930</v>
      </c>
      <c r="E101" s="32">
        <f>SUMPRODUCT(D101:D$119*$A101:$A$119)/C101+0.5-$A101</f>
        <v>2.5417533381388751</v>
      </c>
      <c r="F101" s="34">
        <f t="shared" si="7"/>
        <v>0.28730305838739573</v>
      </c>
      <c r="G101" s="33"/>
      <c r="H101" s="41">
        <f>'HRQOL scores'!J$15</f>
        <v>0.67103552427930002</v>
      </c>
      <c r="I101" s="38">
        <f t="shared" ref="I101:I119" si="10">(D101*0.5+C102)</f>
        <v>2772</v>
      </c>
      <c r="J101" s="38">
        <f t="shared" ref="J101:J119" si="11">I101*H101</f>
        <v>1860.1104733022196</v>
      </c>
      <c r="K101" s="41">
        <f>IF(C101=0,0,SUM(J101:J$119)/C101)</f>
        <v>1.7056067838466844</v>
      </c>
    </row>
    <row r="102" spans="1:11" x14ac:dyDescent="0.2">
      <c r="A102" s="61">
        <v>97</v>
      </c>
      <c r="C102" s="86">
        <v>2307</v>
      </c>
      <c r="D102" s="28">
        <f t="shared" si="6"/>
        <v>714</v>
      </c>
      <c r="E102" s="32">
        <f>SUMPRODUCT(D102:D$119*$A102:$A$119)/C102+0.5-$A102</f>
        <v>2.3648268554640453</v>
      </c>
      <c r="F102" s="34">
        <f t="shared" si="7"/>
        <v>0.30949284785435632</v>
      </c>
      <c r="G102" s="33"/>
      <c r="H102" s="41">
        <f>'HRQOL scores'!J$15</f>
        <v>0.67103552427930002</v>
      </c>
      <c r="I102" s="38">
        <f t="shared" si="10"/>
        <v>1950</v>
      </c>
      <c r="J102" s="38">
        <f t="shared" si="11"/>
        <v>1308.5192723446351</v>
      </c>
      <c r="K102" s="41">
        <f>IF(C102=0,0,SUM(J102:J$119)/C102)</f>
        <v>1.5868828287860852</v>
      </c>
    </row>
    <row r="103" spans="1:11" x14ac:dyDescent="0.2">
      <c r="A103" s="61">
        <v>98</v>
      </c>
      <c r="C103" s="86">
        <v>1593</v>
      </c>
      <c r="D103" s="28">
        <f t="shared" si="6"/>
        <v>529</v>
      </c>
      <c r="E103" s="32">
        <f>SUMPRODUCT(D103:D$119*$A103:$A$119)/C103+0.5-$A103</f>
        <v>2.2006626211899203</v>
      </c>
      <c r="F103" s="34">
        <f t="shared" si="7"/>
        <v>0.33207784055241685</v>
      </c>
      <c r="G103" s="33"/>
      <c r="H103" s="41">
        <f>'HRQOL scores'!J$15</f>
        <v>0.67103552427930002</v>
      </c>
      <c r="I103" s="38">
        <f t="shared" si="10"/>
        <v>1328.5</v>
      </c>
      <c r="J103" s="38">
        <f t="shared" si="11"/>
        <v>891.47069400505006</v>
      </c>
      <c r="K103" s="41">
        <f>IF(C103=0,0,SUM(J103:J$119)/C103)</f>
        <v>1.4767227957720424</v>
      </c>
    </row>
    <row r="104" spans="1:11" x14ac:dyDescent="0.2">
      <c r="A104" s="61">
        <v>99</v>
      </c>
      <c r="B104" s="28">
        <v>855</v>
      </c>
      <c r="C104" s="86">
        <v>1064</v>
      </c>
      <c r="D104" s="28">
        <f t="shared" si="6"/>
        <v>388.26666666666665</v>
      </c>
      <c r="E104" s="32">
        <f>SUMPRODUCT(D104:D$119*$A104:$A$119)/C104+0.5-$A104</f>
        <v>2.0461988304093666</v>
      </c>
      <c r="F104" s="34">
        <f t="shared" si="7"/>
        <v>0.36491228070175435</v>
      </c>
      <c r="G104" s="33"/>
      <c r="H104" s="41">
        <f>'HRQOL scores'!J$15</f>
        <v>0.67103552427930002</v>
      </c>
      <c r="I104" s="38">
        <f t="shared" si="10"/>
        <v>869.86666666666667</v>
      </c>
      <c r="J104" s="38">
        <f t="shared" si="11"/>
        <v>583.71143471975381</v>
      </c>
      <c r="K104" s="41">
        <f>IF(C104=0,0,SUM(J104:J$119)/C104)</f>
        <v>1.3730721049434331</v>
      </c>
    </row>
    <row r="105" spans="1:11" x14ac:dyDescent="0.2">
      <c r="A105" s="61">
        <v>100</v>
      </c>
      <c r="B105" s="28">
        <v>543</v>
      </c>
      <c r="C105" s="87">
        <f t="shared" ref="C105:C119" si="12">C104*IF(B105=0,0,(B105/B104))</f>
        <v>675.73333333333335</v>
      </c>
      <c r="D105" s="28">
        <f t="shared" si="6"/>
        <v>260.0888888888889</v>
      </c>
      <c r="E105" s="32">
        <f>SUMPRODUCT(D105:D$119*$A105:$A$119)/C105+0.5-$A105</f>
        <v>1.9346224677716606</v>
      </c>
      <c r="F105" s="34">
        <f t="shared" si="7"/>
        <v>0.38489871086556171</v>
      </c>
      <c r="G105" s="33"/>
      <c r="H105" s="41">
        <f>'HRQOL scores'!J$15</f>
        <v>0.67103552427930002</v>
      </c>
      <c r="I105" s="38">
        <f t="shared" si="10"/>
        <v>545.68888888888887</v>
      </c>
      <c r="J105" s="38">
        <f t="shared" si="11"/>
        <v>366.17662964894424</v>
      </c>
      <c r="K105" s="41">
        <f>IF(C105=0,0,SUM(J105:J$119)/C105)</f>
        <v>1.2982004019436548</v>
      </c>
    </row>
    <row r="106" spans="1:11" x14ac:dyDescent="0.2">
      <c r="A106" s="61">
        <v>101</v>
      </c>
      <c r="B106" s="28">
        <v>334</v>
      </c>
      <c r="C106" s="87">
        <f t="shared" si="12"/>
        <v>415.64444444444445</v>
      </c>
      <c r="D106" s="28">
        <f t="shared" si="6"/>
        <v>166.75555555555559</v>
      </c>
      <c r="E106" s="32">
        <f>SUMPRODUCT(D106:D$119*$A106:$A$119)/C106+0.5-$A106</f>
        <v>1.8323353293413192</v>
      </c>
      <c r="F106" s="34">
        <f t="shared" si="7"/>
        <v>0.40119760479041922</v>
      </c>
      <c r="G106" s="33"/>
      <c r="H106" s="41">
        <f>'HRQOL scores'!J$15</f>
        <v>0.67103552427930002</v>
      </c>
      <c r="I106" s="38">
        <f t="shared" si="10"/>
        <v>332.26666666666665</v>
      </c>
      <c r="J106" s="38">
        <f t="shared" si="11"/>
        <v>222.96273686720207</v>
      </c>
      <c r="K106" s="41">
        <f>IF(C106=0,0,SUM(J106:J$119)/C106)</f>
        <v>1.2295620983800348</v>
      </c>
    </row>
    <row r="107" spans="1:11" x14ac:dyDescent="0.2">
      <c r="A107" s="61">
        <v>102</v>
      </c>
      <c r="B107" s="28">
        <v>200</v>
      </c>
      <c r="C107" s="85">
        <f t="shared" si="12"/>
        <v>248.88888888888886</v>
      </c>
      <c r="D107" s="28">
        <f t="shared" si="6"/>
        <v>105.77777777777777</v>
      </c>
      <c r="E107" s="32">
        <f>SUMPRODUCT(D107:D$119*$A107:$A$119)/C107+0.5-$A107</f>
        <v>1.7250000000000085</v>
      </c>
      <c r="F107" s="34">
        <f t="shared" si="7"/>
        <v>0.42500000000000004</v>
      </c>
      <c r="G107" s="33"/>
      <c r="H107" s="41">
        <f>'HRQOL scores'!J$15</f>
        <v>0.67103552427930002</v>
      </c>
      <c r="I107" s="38">
        <f t="shared" si="10"/>
        <v>195.99999999999997</v>
      </c>
      <c r="J107" s="38">
        <f t="shared" si="11"/>
        <v>131.52296275874278</v>
      </c>
      <c r="K107" s="41">
        <f>IF(C107=0,0,SUM(J107:J$119)/C107)</f>
        <v>1.1575362793817927</v>
      </c>
    </row>
    <row r="108" spans="1:11" x14ac:dyDescent="0.2">
      <c r="A108" s="61">
        <v>103</v>
      </c>
      <c r="B108" s="28">
        <v>115</v>
      </c>
      <c r="C108" s="85">
        <f t="shared" si="12"/>
        <v>143.11111111111109</v>
      </c>
      <c r="D108" s="28">
        <f t="shared" si="6"/>
        <v>63.466666666666654</v>
      </c>
      <c r="E108" s="32">
        <f>SUMPRODUCT(D108:D$119*$A108:$A$119)/C108+0.5-$A108</f>
        <v>1.6304347826087024</v>
      </c>
      <c r="F108" s="34">
        <f t="shared" si="7"/>
        <v>0.44347826086956521</v>
      </c>
      <c r="G108" s="33"/>
      <c r="H108" s="41">
        <f>'HRQOL scores'!J$15</f>
        <v>0.67103552427930002</v>
      </c>
      <c r="I108" s="38">
        <f t="shared" si="10"/>
        <v>111.37777777777777</v>
      </c>
      <c r="J108" s="38">
        <f t="shared" si="11"/>
        <v>74.738445504174479</v>
      </c>
      <c r="K108" s="41">
        <f>IF(C108=0,0,SUM(J108:J$119)/C108)</f>
        <v>1.0940796591510327</v>
      </c>
    </row>
    <row r="109" spans="1:11" x14ac:dyDescent="0.2">
      <c r="A109" s="61">
        <v>104</v>
      </c>
      <c r="B109" s="28">
        <v>64</v>
      </c>
      <c r="C109" s="85">
        <f t="shared" si="12"/>
        <v>79.644444444444431</v>
      </c>
      <c r="D109" s="28">
        <f t="shared" si="6"/>
        <v>37.333333333333329</v>
      </c>
      <c r="E109" s="32">
        <f>SUMPRODUCT(D109:D$119*$A109:$A$119)/C109+0.5-$A109</f>
        <v>1.5312500000000142</v>
      </c>
      <c r="F109" s="34">
        <f t="shared" si="7"/>
        <v>0.46875</v>
      </c>
      <c r="G109" s="33"/>
      <c r="H109" s="41">
        <f>'HRQOL scores'!J$15</f>
        <v>0.67103552427930002</v>
      </c>
      <c r="I109" s="38">
        <f t="shared" si="10"/>
        <v>60.977777777777767</v>
      </c>
      <c r="J109" s="38">
        <f t="shared" si="11"/>
        <v>40.918255080497751</v>
      </c>
      <c r="K109" s="41">
        <f>IF(C109=0,0,SUM(J109:J$119)/C109)</f>
        <v>1.027523146552678</v>
      </c>
    </row>
    <row r="110" spans="1:11" x14ac:dyDescent="0.2">
      <c r="A110" s="61">
        <v>105</v>
      </c>
      <c r="B110" s="28">
        <v>34</v>
      </c>
      <c r="C110" s="85">
        <f t="shared" si="12"/>
        <v>42.311111111111103</v>
      </c>
      <c r="D110" s="28">
        <f t="shared" si="6"/>
        <v>21.155555555555551</v>
      </c>
      <c r="E110" s="32">
        <f>SUMPRODUCT(D110:D$119*$A110:$A$119)/C110+0.5-$A110</f>
        <v>1.441176470588232</v>
      </c>
      <c r="F110" s="34">
        <f t="shared" si="7"/>
        <v>0.5</v>
      </c>
      <c r="G110" s="33"/>
      <c r="H110" s="41">
        <f>'HRQOL scores'!J$15</f>
        <v>0.67103552427930002</v>
      </c>
      <c r="I110" s="38">
        <f t="shared" si="10"/>
        <v>31.733333333333327</v>
      </c>
      <c r="J110" s="38">
        <f t="shared" si="11"/>
        <v>21.294193970463116</v>
      </c>
      <c r="K110" s="41">
        <f>IF(C110=0,0,SUM(J110:J$119)/C110)</f>
        <v>0.96708060852016775</v>
      </c>
    </row>
    <row r="111" spans="1:11" x14ac:dyDescent="0.2">
      <c r="A111" s="61">
        <v>106</v>
      </c>
      <c r="B111" s="28">
        <v>17</v>
      </c>
      <c r="C111" s="85">
        <f t="shared" si="12"/>
        <v>21.155555555555551</v>
      </c>
      <c r="D111" s="28">
        <f t="shared" si="6"/>
        <v>11.199999999999998</v>
      </c>
      <c r="E111" s="32">
        <f>SUMPRODUCT(D111:D$119*$A111:$A$119)/C111+0.5-$A111</f>
        <v>1.3823529411764639</v>
      </c>
      <c r="F111" s="34">
        <f t="shared" si="7"/>
        <v>0.52941176470588236</v>
      </c>
      <c r="G111" s="33"/>
      <c r="H111" s="41">
        <f>'HRQOL scores'!J$15</f>
        <v>0.67103552427930002</v>
      </c>
      <c r="I111" s="38">
        <f t="shared" si="10"/>
        <v>15.555555555555554</v>
      </c>
      <c r="J111" s="38">
        <f t="shared" si="11"/>
        <v>10.438330377678</v>
      </c>
      <c r="K111" s="41">
        <f>IF(C111=0,0,SUM(J111:J$119)/C111)</f>
        <v>0.92760793062138536</v>
      </c>
    </row>
    <row r="112" spans="1:11" x14ac:dyDescent="0.2">
      <c r="A112" s="61">
        <v>107</v>
      </c>
      <c r="B112" s="28">
        <v>8</v>
      </c>
      <c r="C112" s="85">
        <f t="shared" si="12"/>
        <v>9.9555555555555539</v>
      </c>
      <c r="D112" s="28">
        <f t="shared" si="6"/>
        <v>4.977777777777777</v>
      </c>
      <c r="E112" s="32">
        <f>SUMPRODUCT(D112:D$119*$A112:$A$119)/C112+0.5-$A112</f>
        <v>1.3749999999999858</v>
      </c>
      <c r="F112" s="34">
        <f t="shared" si="7"/>
        <v>0.5</v>
      </c>
      <c r="G112" s="33"/>
      <c r="H112" s="41">
        <f>'HRQOL scores'!J$15</f>
        <v>0.67103552427930002</v>
      </c>
      <c r="I112" s="38">
        <f t="shared" si="10"/>
        <v>7.466666666666665</v>
      </c>
      <c r="J112" s="38">
        <f t="shared" si="11"/>
        <v>5.0103985812854388</v>
      </c>
      <c r="K112" s="41">
        <f>IF(C112=0,0,SUM(J112:J$119)/C112)</f>
        <v>0.92267384588403734</v>
      </c>
    </row>
    <row r="113" spans="1:11" x14ac:dyDescent="0.2">
      <c r="A113" s="61">
        <v>108</v>
      </c>
      <c r="B113" s="28">
        <v>4</v>
      </c>
      <c r="C113" s="85">
        <f t="shared" si="12"/>
        <v>4.977777777777777</v>
      </c>
      <c r="D113" s="28">
        <f t="shared" si="6"/>
        <v>2.4888888888888885</v>
      </c>
      <c r="E113" s="32">
        <f>SUMPRODUCT(D113:D$119*$A113:$A$119)/C113+0.5-$A113</f>
        <v>1.25</v>
      </c>
      <c r="F113" s="34">
        <f t="shared" si="7"/>
        <v>0.5</v>
      </c>
      <c r="G113" s="33"/>
      <c r="H113" s="41">
        <f>'HRQOL scores'!J$15</f>
        <v>0.67103552427930002</v>
      </c>
      <c r="I113" s="38">
        <f t="shared" si="10"/>
        <v>3.7333333333333325</v>
      </c>
      <c r="J113" s="38">
        <f t="shared" si="11"/>
        <v>2.5051992906427194</v>
      </c>
      <c r="K113" s="41">
        <f>IF(C113=0,0,SUM(J113:J$119)/C113)</f>
        <v>0.83879440534912497</v>
      </c>
    </row>
    <row r="114" spans="1:11" x14ac:dyDescent="0.2">
      <c r="A114" s="61">
        <v>109</v>
      </c>
      <c r="B114" s="28">
        <v>2</v>
      </c>
      <c r="C114" s="85">
        <f t="shared" si="12"/>
        <v>2.4888888888888885</v>
      </c>
      <c r="D114" s="28">
        <f t="shared" si="6"/>
        <v>1.2444444444444442</v>
      </c>
      <c r="E114" s="32">
        <f>SUMPRODUCT(D114:D$119*$A114:$A$119)/C114+0.5-$A114</f>
        <v>1</v>
      </c>
      <c r="F114" s="34">
        <f t="shared" si="7"/>
        <v>0.5</v>
      </c>
      <c r="G114" s="33"/>
      <c r="H114" s="41">
        <f>'HRQOL scores'!J$15</f>
        <v>0.67103552427930002</v>
      </c>
      <c r="I114" s="38">
        <f t="shared" si="10"/>
        <v>1.8666666666666663</v>
      </c>
      <c r="J114" s="38">
        <f t="shared" si="11"/>
        <v>1.2525996453213597</v>
      </c>
      <c r="K114" s="41">
        <f>IF(C114=0,0,SUM(J114:J$119)/C114)</f>
        <v>0.67103552427930002</v>
      </c>
    </row>
    <row r="115" spans="1:11" x14ac:dyDescent="0.2">
      <c r="A115" s="61">
        <v>110</v>
      </c>
      <c r="B115" s="28">
        <v>1</v>
      </c>
      <c r="C115" s="85">
        <f t="shared" si="12"/>
        <v>1.2444444444444442</v>
      </c>
      <c r="D115" s="28">
        <f t="shared" si="6"/>
        <v>1.2444444444444442</v>
      </c>
      <c r="E115" s="32">
        <f>SUMPRODUCT(D115:D$119*$A115:$A$119)/C115+0.5-$A115</f>
        <v>0.49999999999998579</v>
      </c>
      <c r="F115" s="34">
        <f t="shared" si="7"/>
        <v>1</v>
      </c>
      <c r="G115" s="33"/>
      <c r="H115" s="41">
        <f>'HRQOL scores'!J$15</f>
        <v>0.67103552427930002</v>
      </c>
      <c r="I115" s="38">
        <f t="shared" si="10"/>
        <v>0.62222222222222212</v>
      </c>
      <c r="J115" s="38">
        <f t="shared" si="11"/>
        <v>0.41753321510711994</v>
      </c>
      <c r="K115" s="41">
        <f>IF(C115=0,0,SUM(J115:J$119)/C115)</f>
        <v>0.33551776213965001</v>
      </c>
    </row>
    <row r="116" spans="1:11" x14ac:dyDescent="0.2">
      <c r="A116" s="61">
        <v>111</v>
      </c>
      <c r="B116" s="28">
        <v>0</v>
      </c>
      <c r="C116" s="85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scores'!J$15</f>
        <v>0.67103552427930002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</row>
    <row r="117" spans="1:11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scores'!J$15</f>
        <v>0.67103552427930002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</row>
    <row r="118" spans="1:11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scores'!J$15</f>
        <v>0.67103552427930002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</row>
    <row r="119" spans="1:11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scores'!J$15</f>
        <v>0.67103552427930002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</row>
    <row r="120" spans="1:11" x14ac:dyDescent="0.2">
      <c r="B120" s="28"/>
    </row>
    <row r="121" spans="1:11" x14ac:dyDescent="0.2">
      <c r="E121" s="32">
        <f xml:space="preserve"> AVERAGE(E5:E119)</f>
        <v>28.243132546985766</v>
      </c>
    </row>
    <row r="123" spans="1:11" x14ac:dyDescent="0.2">
      <c r="B123" s="63"/>
    </row>
    <row r="124" spans="1:11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4"/>
  <sheetViews>
    <sheetView workbookViewId="0"/>
  </sheetViews>
  <sheetFormatPr defaultColWidth="8.85546875" defaultRowHeight="12.75" x14ac:dyDescent="0.2"/>
  <cols>
    <col min="1" max="1" width="9.140625" style="60" customWidth="1"/>
    <col min="2" max="2" width="6.7109375" style="60" customWidth="1"/>
    <col min="3" max="3" width="9.85546875" style="60" customWidth="1"/>
    <col min="4" max="5" width="9.140625" style="60" customWidth="1"/>
    <col min="6" max="6" width="9.140625" style="8" customWidth="1"/>
    <col min="7" max="7" width="5.85546875" style="60" customWidth="1"/>
    <col min="8" max="8" width="13.28515625" style="60" customWidth="1"/>
    <col min="9" max="9" width="8.85546875" style="60"/>
    <col min="10" max="10" width="9.140625" style="60" customWidth="1"/>
    <col min="11" max="11" width="13.42578125" style="68" customWidth="1"/>
    <col min="12" max="12" width="10.42578125" style="61" customWidth="1"/>
    <col min="13" max="13" width="5.42578125" style="60" customWidth="1"/>
    <col min="14" max="61" width="8.42578125" style="60" customWidth="1"/>
    <col min="62" max="63" width="12.140625" style="60" customWidth="1"/>
    <col min="64" max="64" width="9.140625" style="60" customWidth="1"/>
    <col min="65" max="65" width="10" style="60" customWidth="1"/>
    <col min="66" max="66" width="8.42578125" style="60" customWidth="1"/>
    <col min="67" max="68" width="12.140625" style="60" customWidth="1"/>
    <col min="69" max="69" width="9.140625" style="60" customWidth="1"/>
    <col min="70" max="70" width="10" style="60" customWidth="1"/>
    <col min="71" max="71" width="8.42578125" style="60" customWidth="1"/>
    <col min="72" max="73" width="12.140625" style="60" customWidth="1"/>
    <col min="74" max="74" width="9.140625" style="60" customWidth="1"/>
    <col min="75" max="75" width="10" style="60" customWidth="1"/>
    <col min="76" max="76" width="8.42578125" style="60" customWidth="1"/>
    <col min="77" max="78" width="12.140625" style="60" customWidth="1"/>
    <col min="79" max="79" width="9.140625" style="60" customWidth="1"/>
    <col min="80" max="80" width="10" style="60" customWidth="1"/>
    <col min="81" max="81" width="8.42578125" style="60" customWidth="1"/>
    <col min="82" max="83" width="12.140625" style="60" customWidth="1"/>
    <col min="84" max="84" width="9.140625" style="60" customWidth="1"/>
    <col min="85" max="85" width="10" style="60" customWidth="1"/>
    <col min="86" max="86" width="8.42578125" style="60" customWidth="1"/>
    <col min="87" max="88" width="12.140625" style="60" customWidth="1"/>
    <col min="89" max="89" width="9.140625" style="60" customWidth="1"/>
    <col min="90" max="90" width="10" style="60" customWidth="1"/>
    <col min="91" max="91" width="8.42578125" style="60" customWidth="1"/>
    <col min="92" max="93" width="12.140625" style="60" customWidth="1"/>
    <col min="94" max="94" width="9.140625" style="60" customWidth="1"/>
    <col min="95" max="95" width="10" style="60" customWidth="1"/>
    <col min="96" max="96" width="8.42578125" style="60" customWidth="1"/>
    <col min="97" max="98" width="12.140625" style="60" customWidth="1"/>
    <col min="99" max="99" width="9.140625" style="60" customWidth="1"/>
    <col min="100" max="100" width="10" style="60" customWidth="1"/>
    <col min="101" max="101" width="8.42578125" style="60" customWidth="1"/>
    <col min="102" max="103" width="12.140625" style="60" customWidth="1"/>
    <col min="104" max="104" width="9.140625" style="60" customWidth="1"/>
    <col min="105" max="105" width="10" style="60" customWidth="1"/>
    <col min="106" max="106" width="8.42578125" style="60" customWidth="1"/>
    <col min="107" max="108" width="12.140625" style="60" customWidth="1"/>
    <col min="109" max="109" width="9.140625" style="60" customWidth="1"/>
    <col min="110" max="110" width="10" style="60" customWidth="1"/>
    <col min="111" max="111" width="8.42578125" style="60" customWidth="1"/>
    <col min="112" max="113" width="12.140625" style="60" customWidth="1"/>
    <col min="114" max="114" width="9.140625" style="60" customWidth="1"/>
    <col min="115" max="115" width="10" style="60" customWidth="1"/>
    <col min="116" max="116" width="8.42578125" style="60" customWidth="1"/>
    <col min="117" max="118" width="12.140625" style="60" customWidth="1"/>
    <col min="119" max="119" width="9.140625" style="60" customWidth="1"/>
    <col min="120" max="120" width="10" style="60" customWidth="1"/>
    <col min="121" max="124" width="8.42578125" style="60" customWidth="1"/>
    <col min="125" max="125" width="18.140625" style="60" customWidth="1"/>
    <col min="126" max="126" width="8.42578125" style="60" customWidth="1"/>
    <col min="127" max="127" width="12.140625" style="60" customWidth="1"/>
    <col min="128" max="128" width="3.140625" style="60" customWidth="1"/>
    <col min="129" max="129" width="9.140625" style="60" customWidth="1"/>
    <col min="130" max="130" width="7.7109375" style="60" customWidth="1"/>
    <col min="131" max="131" width="10.7109375" style="60" customWidth="1"/>
    <col min="132" max="134" width="9.140625" style="60" customWidth="1"/>
    <col min="135" max="135" width="8.85546875" style="60"/>
    <col min="136" max="136" width="12.140625" style="60" customWidth="1"/>
    <col min="137" max="137" width="2.7109375" style="60" customWidth="1"/>
    <col min="138" max="138" width="9.140625" style="60" customWidth="1"/>
    <col min="139" max="139" width="6.7109375" style="60" customWidth="1"/>
    <col min="140" max="140" width="11.140625" style="60" customWidth="1"/>
    <col min="141" max="143" width="9.140625" style="60" customWidth="1"/>
    <col min="144" max="144" width="10" style="60" customWidth="1"/>
    <col min="145" max="145" width="12.140625" style="60" customWidth="1"/>
    <col min="146" max="146" width="8.85546875" style="60"/>
    <col min="147" max="147" width="9.140625" style="60" customWidth="1"/>
    <col min="148" max="148" width="6.7109375" style="60" customWidth="1"/>
    <col min="149" max="149" width="10.42578125" style="60" customWidth="1"/>
    <col min="150" max="152" width="9.140625" style="60" customWidth="1"/>
    <col min="153" max="153" width="8.85546875" style="60"/>
    <col min="154" max="154" width="12.140625" style="60" customWidth="1"/>
    <col min="155" max="155" width="2.7109375" style="60" customWidth="1"/>
    <col min="156" max="156" width="9.140625" style="60" customWidth="1"/>
    <col min="157" max="157" width="6.7109375" style="60" customWidth="1"/>
    <col min="158" max="158" width="10.42578125" style="60" customWidth="1"/>
    <col min="159" max="161" width="9.140625" style="60" customWidth="1"/>
    <col min="162" max="162" width="10" style="60" customWidth="1"/>
    <col min="163" max="163" width="12.140625" style="60" customWidth="1"/>
    <col min="164" max="164" width="8.85546875" style="60"/>
    <col min="165" max="165" width="9.140625" style="60" customWidth="1"/>
    <col min="166" max="166" width="6.7109375" style="60" customWidth="1"/>
    <col min="167" max="167" width="10.85546875" style="60" customWidth="1"/>
    <col min="168" max="170" width="9.140625" style="60" customWidth="1"/>
    <col min="171" max="171" width="8.85546875" style="60"/>
    <col min="172" max="172" width="12.140625" style="60" customWidth="1"/>
    <col min="173" max="173" width="2.7109375" style="60" customWidth="1"/>
    <col min="174" max="174" width="9.140625" style="60" customWidth="1"/>
    <col min="175" max="175" width="6.7109375" style="60" customWidth="1"/>
    <col min="176" max="176" width="11.42578125" style="60" customWidth="1"/>
    <col min="177" max="179" width="9.140625" style="60" customWidth="1"/>
    <col min="180" max="180" width="10" style="60" customWidth="1"/>
    <col min="181" max="181" width="12.140625" style="60" customWidth="1"/>
    <col min="182" max="16384" width="8.85546875" style="60"/>
  </cols>
  <sheetData>
    <row r="1" spans="1:16" x14ac:dyDescent="0.2">
      <c r="A1" t="s">
        <v>39</v>
      </c>
      <c r="C1" s="63"/>
      <c r="D1" s="9"/>
    </row>
    <row r="2" spans="1:16" s="67" customFormat="1" x14ac:dyDescent="0.2">
      <c r="C2" s="63"/>
      <c r="D2" s="9"/>
      <c r="F2" s="8"/>
      <c r="K2" s="68"/>
      <c r="L2" s="68"/>
    </row>
    <row r="3" spans="1:16" x14ac:dyDescent="0.2">
      <c r="B3" s="67"/>
      <c r="C3" s="68" t="s">
        <v>24</v>
      </c>
      <c r="D3" s="68" t="s">
        <v>24</v>
      </c>
      <c r="E3" s="68" t="s">
        <v>20</v>
      </c>
      <c r="F3" s="34" t="s">
        <v>22</v>
      </c>
      <c r="G3" s="69"/>
      <c r="H3" s="67" t="s">
        <v>27</v>
      </c>
      <c r="I3" s="60" t="s">
        <v>16</v>
      </c>
      <c r="J3" s="35"/>
      <c r="K3" s="68" t="s">
        <v>29</v>
      </c>
      <c r="L3" s="70"/>
      <c r="M3" s="67"/>
      <c r="N3" s="67"/>
      <c r="O3" s="67"/>
      <c r="P3" s="67"/>
    </row>
    <row r="4" spans="1:16" x14ac:dyDescent="0.2">
      <c r="A4" s="61" t="s">
        <v>3</v>
      </c>
      <c r="B4" s="68" t="s">
        <v>19</v>
      </c>
      <c r="C4" s="68" t="s">
        <v>26</v>
      </c>
      <c r="D4" s="68" t="s">
        <v>25</v>
      </c>
      <c r="E4" s="68" t="s">
        <v>21</v>
      </c>
      <c r="F4" s="71" t="s">
        <v>23</v>
      </c>
      <c r="G4" s="67"/>
      <c r="H4" s="72" t="s">
        <v>28</v>
      </c>
      <c r="I4" s="69" t="s">
        <v>17</v>
      </c>
      <c r="J4" s="34"/>
      <c r="K4" s="72" t="s">
        <v>30</v>
      </c>
      <c r="L4" s="68"/>
      <c r="M4" s="67"/>
      <c r="N4" s="67"/>
      <c r="O4" s="67"/>
      <c r="P4" s="67"/>
    </row>
    <row r="5" spans="1:16" x14ac:dyDescent="0.2">
      <c r="A5" s="61">
        <v>0</v>
      </c>
      <c r="C5" s="86">
        <v>100000</v>
      </c>
      <c r="D5" s="28">
        <f t="shared" ref="D5:D68" si="0">C5-C6</f>
        <v>612</v>
      </c>
      <c r="E5" s="32">
        <f>SUMPRODUCT(D5:D$119*$A5:$A$119)/C5+0.5-$A5</f>
        <v>75.665989469026556</v>
      </c>
      <c r="F5" s="34">
        <f t="shared" ref="F5:F68" si="1">D5/C5</f>
        <v>6.1199999999999996E-3</v>
      </c>
      <c r="G5" s="51"/>
      <c r="H5" s="41">
        <f>'HRQOL scores'!K$6</f>
        <v>0.91715591540490249</v>
      </c>
      <c r="I5" s="38">
        <f t="shared" ref="I5:I36" si="2">(D5*0.5+C6)</f>
        <v>99694</v>
      </c>
      <c r="J5" s="38">
        <f t="shared" ref="J5:J36" si="3">I5*H5</f>
        <v>91434.941830376352</v>
      </c>
      <c r="K5" s="41">
        <f>SUM(J5:J$119)/C5</f>
        <v>63.849404435257163</v>
      </c>
      <c r="L5" s="29"/>
      <c r="N5" s="41"/>
      <c r="O5" s="41"/>
      <c r="P5" s="41"/>
    </row>
    <row r="6" spans="1:16" x14ac:dyDescent="0.2">
      <c r="A6" s="61">
        <v>1</v>
      </c>
      <c r="C6" s="86">
        <v>99388</v>
      </c>
      <c r="D6" s="28">
        <f t="shared" si="0"/>
        <v>39</v>
      </c>
      <c r="E6" s="32">
        <f>SUMPRODUCT(D6:D$119*$A6:$A$119)/C6+0.5-$A6</f>
        <v>75.128837957325388</v>
      </c>
      <c r="F6" s="34">
        <f t="shared" si="1"/>
        <v>3.9240149716263535E-4</v>
      </c>
      <c r="G6" s="33"/>
      <c r="H6" s="41">
        <f>'HRQOL scores'!K$6</f>
        <v>0.91715591540490249</v>
      </c>
      <c r="I6" s="38">
        <f t="shared" si="2"/>
        <v>99368.5</v>
      </c>
      <c r="J6" s="38">
        <f t="shared" si="3"/>
        <v>91136.407579912047</v>
      </c>
      <c r="K6" s="41">
        <f>SUM(J6:J$119)/C6</f>
        <v>63.322589263244446</v>
      </c>
      <c r="L6" s="29"/>
      <c r="N6" s="41"/>
      <c r="O6" s="41"/>
      <c r="P6" s="41"/>
    </row>
    <row r="7" spans="1:16" x14ac:dyDescent="0.2">
      <c r="A7" s="61">
        <v>2</v>
      </c>
      <c r="C7" s="86">
        <v>99349</v>
      </c>
      <c r="D7" s="28">
        <f t="shared" si="0"/>
        <v>30</v>
      </c>
      <c r="E7" s="32">
        <f>SUMPRODUCT(D7:D$119*$A7:$A$119)/C7+0.5-$A7</f>
        <v>74.158133920851299</v>
      </c>
      <c r="F7" s="34">
        <f t="shared" si="1"/>
        <v>3.019657973406879E-4</v>
      </c>
      <c r="G7" s="33"/>
      <c r="H7" s="41">
        <f>'HRQOL scores'!K$6</f>
        <v>0.91715591540490249</v>
      </c>
      <c r="I7" s="38">
        <f t="shared" si="2"/>
        <v>99334</v>
      </c>
      <c r="J7" s="38">
        <f t="shared" si="3"/>
        <v>91104.765700830583</v>
      </c>
      <c r="K7" s="41">
        <f>SUM(J7:J$119)/C7</f>
        <v>62.430110963526829</v>
      </c>
      <c r="L7" s="29"/>
      <c r="N7" s="41"/>
      <c r="O7" s="41"/>
      <c r="P7" s="41"/>
    </row>
    <row r="8" spans="1:16" x14ac:dyDescent="0.2">
      <c r="A8" s="61">
        <v>3</v>
      </c>
      <c r="C8" s="86">
        <v>99319</v>
      </c>
      <c r="D8" s="28">
        <f t="shared" si="0"/>
        <v>22</v>
      </c>
      <c r="E8" s="32">
        <f>SUMPRODUCT(D8:D$119*$A8:$A$119)/C8+0.5-$A8</f>
        <v>73.180382876414939</v>
      </c>
      <c r="F8" s="34">
        <f t="shared" si="1"/>
        <v>2.2150847269908073E-4</v>
      </c>
      <c r="G8" s="33"/>
      <c r="H8" s="41">
        <f>'HRQOL scores'!K$6</f>
        <v>0.91715591540490249</v>
      </c>
      <c r="I8" s="38">
        <f t="shared" si="2"/>
        <v>99308</v>
      </c>
      <c r="J8" s="38">
        <f t="shared" si="3"/>
        <v>91080.919647030052</v>
      </c>
      <c r="K8" s="41">
        <f>SUM(J8:J$119)/C8</f>
        <v>61.531673983976852</v>
      </c>
      <c r="L8" s="29"/>
      <c r="N8" s="41"/>
      <c r="O8" s="41"/>
      <c r="P8" s="41"/>
    </row>
    <row r="9" spans="1:16" x14ac:dyDescent="0.2">
      <c r="A9" s="61">
        <v>4</v>
      </c>
      <c r="C9" s="86">
        <v>99297</v>
      </c>
      <c r="D9" s="28">
        <f t="shared" si="0"/>
        <v>18</v>
      </c>
      <c r="E9" s="32">
        <f>SUMPRODUCT(D9:D$119*$A9:$A$119)/C9+0.5-$A9</f>
        <v>72.196485763947095</v>
      </c>
      <c r="F9" s="34">
        <f t="shared" si="1"/>
        <v>1.8127435874195594E-4</v>
      </c>
      <c r="G9" s="33"/>
      <c r="H9" s="41">
        <f>'HRQOL scores'!K$6</f>
        <v>0.91715591540490249</v>
      </c>
      <c r="I9" s="38">
        <f t="shared" si="2"/>
        <v>99288</v>
      </c>
      <c r="J9" s="38">
        <f t="shared" si="3"/>
        <v>91062.576528721955</v>
      </c>
      <c r="K9" s="41">
        <f>SUM(J9:J$119)/C9</f>
        <v>60.62804927407241</v>
      </c>
      <c r="L9" s="29"/>
      <c r="N9" s="41"/>
      <c r="O9" s="41"/>
      <c r="P9" s="41"/>
    </row>
    <row r="10" spans="1:16" x14ac:dyDescent="0.2">
      <c r="A10" s="61">
        <v>5</v>
      </c>
      <c r="C10" s="86">
        <v>99279</v>
      </c>
      <c r="D10" s="28">
        <f t="shared" si="0"/>
        <v>17</v>
      </c>
      <c r="E10" s="32">
        <f>SUMPRODUCT(D10:D$119*$A10:$A$119)/C10+0.5-$A10</f>
        <v>71.209484854829867</v>
      </c>
      <c r="F10" s="34">
        <f t="shared" si="1"/>
        <v>1.7123460147664663E-4</v>
      </c>
      <c r="G10" s="33"/>
      <c r="H10" s="41">
        <f>'HRQOL scores'!K$7</f>
        <v>0.90781865115861748</v>
      </c>
      <c r="I10" s="38">
        <f t="shared" si="2"/>
        <v>99270.5</v>
      </c>
      <c r="J10" s="38">
        <f t="shared" si="3"/>
        <v>90119.611409841542</v>
      </c>
      <c r="K10" s="41">
        <f>SUM(J10:J$119)/C10</f>
        <v>59.7218025185472</v>
      </c>
      <c r="L10" s="29"/>
      <c r="N10" s="41"/>
      <c r="O10" s="41"/>
      <c r="P10" s="41"/>
    </row>
    <row r="11" spans="1:16" x14ac:dyDescent="0.2">
      <c r="A11" s="61">
        <v>6</v>
      </c>
      <c r="C11" s="86">
        <v>99262</v>
      </c>
      <c r="D11" s="28">
        <f t="shared" si="0"/>
        <v>16</v>
      </c>
      <c r="E11" s="32">
        <f>SUMPRODUCT(D11:D$119*$A11:$A$119)/C11+0.5-$A11</f>
        <v>70.221594838937918</v>
      </c>
      <c r="F11" s="34">
        <f t="shared" si="1"/>
        <v>1.611895790937116E-4</v>
      </c>
      <c r="G11" s="33"/>
      <c r="H11" s="41">
        <f>'HRQOL scores'!K$7</f>
        <v>0.90781865115861748</v>
      </c>
      <c r="I11" s="38">
        <f t="shared" si="2"/>
        <v>99254</v>
      </c>
      <c r="J11" s="38">
        <f t="shared" si="3"/>
        <v>90104.632402097413</v>
      </c>
      <c r="K11" s="41">
        <f>SUM(J11:J$119)/C11</f>
        <v>58.824134319568458</v>
      </c>
      <c r="L11" s="29"/>
      <c r="N11" s="41"/>
      <c r="O11" s="41"/>
      <c r="P11" s="41"/>
    </row>
    <row r="12" spans="1:16" x14ac:dyDescent="0.2">
      <c r="A12" s="61">
        <v>7</v>
      </c>
      <c r="C12" s="86">
        <v>99246</v>
      </c>
      <c r="D12" s="28">
        <f t="shared" si="0"/>
        <v>15</v>
      </c>
      <c r="E12" s="32">
        <f>SUMPRODUCT(D12:D$119*$A12:$A$119)/C12+0.5-$A12</f>
        <v>69.232835045267876</v>
      </c>
      <c r="F12" s="34">
        <f t="shared" si="1"/>
        <v>1.5113959252765853E-4</v>
      </c>
      <c r="G12" s="33"/>
      <c r="H12" s="41">
        <f>'HRQOL scores'!K$7</f>
        <v>0.90781865115861748</v>
      </c>
      <c r="I12" s="38">
        <f t="shared" si="2"/>
        <v>99238.5</v>
      </c>
      <c r="J12" s="38">
        <f t="shared" si="3"/>
        <v>90090.561213004461</v>
      </c>
      <c r="K12" s="41">
        <f>SUM(J12:J$119)/C12</f>
        <v>57.925725857232599</v>
      </c>
      <c r="L12" s="29"/>
      <c r="N12" s="41"/>
      <c r="O12" s="41"/>
      <c r="P12" s="41"/>
    </row>
    <row r="13" spans="1:16" x14ac:dyDescent="0.2">
      <c r="A13" s="61">
        <v>8</v>
      </c>
      <c r="C13" s="86">
        <v>99231</v>
      </c>
      <c r="D13" s="28">
        <f t="shared" si="0"/>
        <v>13</v>
      </c>
      <c r="E13" s="32">
        <f>SUMPRODUCT(D13:D$119*$A13:$A$119)/C13+0.5-$A13</f>
        <v>68.243224868263496</v>
      </c>
      <c r="F13" s="34">
        <f t="shared" si="1"/>
        <v>1.3100744726950248E-4</v>
      </c>
      <c r="G13" s="33"/>
      <c r="H13" s="41">
        <f>'HRQOL scores'!K$7</f>
        <v>0.90781865115861748</v>
      </c>
      <c r="I13" s="38">
        <f t="shared" si="2"/>
        <v>99224.5</v>
      </c>
      <c r="J13" s="38">
        <f t="shared" si="3"/>
        <v>90077.851751888244</v>
      </c>
      <c r="K13" s="41">
        <f>SUM(J13:J$119)/C13</f>
        <v>57.026594786043688</v>
      </c>
      <c r="L13" s="29"/>
      <c r="N13" s="41"/>
      <c r="O13" s="41"/>
      <c r="P13" s="41"/>
    </row>
    <row r="14" spans="1:16" x14ac:dyDescent="0.2">
      <c r="A14" s="61">
        <v>9</v>
      </c>
      <c r="C14" s="86">
        <v>99218</v>
      </c>
      <c r="D14" s="28">
        <f t="shared" si="0"/>
        <v>10</v>
      </c>
      <c r="E14" s="32">
        <f>SUMPRODUCT(D14:D$119*$A14:$A$119)/C14+0.5-$A14</f>
        <v>67.252100898049292</v>
      </c>
      <c r="F14" s="34">
        <f t="shared" si="1"/>
        <v>1.0078816343808583E-4</v>
      </c>
      <c r="G14" s="33"/>
      <c r="H14" s="41">
        <f>'HRQOL scores'!K$7</f>
        <v>0.90781865115861748</v>
      </c>
      <c r="I14" s="38">
        <f t="shared" si="2"/>
        <v>99213</v>
      </c>
      <c r="J14" s="38">
        <f t="shared" si="3"/>
        <v>90067.411837399923</v>
      </c>
      <c r="K14" s="41">
        <f>SUM(J14:J$119)/C14</f>
        <v>56.126188549073888</v>
      </c>
      <c r="L14" s="29"/>
      <c r="N14" s="41"/>
      <c r="O14" s="41"/>
      <c r="P14" s="41"/>
    </row>
    <row r="15" spans="1:16" x14ac:dyDescent="0.2">
      <c r="A15" s="61">
        <v>10</v>
      </c>
      <c r="C15" s="86">
        <v>99208</v>
      </c>
      <c r="D15" s="28">
        <f t="shared" si="0"/>
        <v>7</v>
      </c>
      <c r="E15" s="32">
        <f>SUMPRODUCT(D15:D$119*$A15:$A$119)/C15+0.5-$A15</f>
        <v>66.258829397857582</v>
      </c>
      <c r="F15" s="90">
        <f t="shared" si="1"/>
        <v>7.0558825901137002E-5</v>
      </c>
      <c r="G15" s="33"/>
      <c r="H15" s="41">
        <f>'HRQOL scores'!K$7</f>
        <v>0.90781865115861748</v>
      </c>
      <c r="I15" s="38">
        <f t="shared" si="2"/>
        <v>99204.5</v>
      </c>
      <c r="J15" s="38">
        <f t="shared" si="3"/>
        <v>90059.695378865072</v>
      </c>
      <c r="K15" s="41">
        <f>SUM(J15:J$119)/C15</f>
        <v>55.223981570282781</v>
      </c>
      <c r="L15" s="29"/>
      <c r="N15" s="41"/>
      <c r="O15" s="41"/>
      <c r="P15" s="41"/>
    </row>
    <row r="16" spans="1:16" x14ac:dyDescent="0.2">
      <c r="A16" s="61">
        <v>11</v>
      </c>
      <c r="C16" s="86">
        <v>99201</v>
      </c>
      <c r="D16" s="28">
        <f t="shared" si="0"/>
        <v>9</v>
      </c>
      <c r="E16" s="32">
        <f>SUMPRODUCT(D16:D$119*$A16:$A$119)/C16+0.5-$A16</f>
        <v>65.263469591059106</v>
      </c>
      <c r="F16" s="90">
        <f t="shared" si="1"/>
        <v>9.0724891886170502E-5</v>
      </c>
      <c r="G16" s="33"/>
      <c r="H16" s="41">
        <f>'HRQOL scores'!K$7</f>
        <v>0.90781865115861748</v>
      </c>
      <c r="I16" s="38">
        <f t="shared" si="2"/>
        <v>99196.5</v>
      </c>
      <c r="J16" s="38">
        <f t="shared" si="3"/>
        <v>90052.432829655794</v>
      </c>
      <c r="K16" s="41">
        <f>SUM(J16:J$119)/C16</f>
        <v>54.320027703810929</v>
      </c>
      <c r="L16" s="29"/>
      <c r="N16" s="41"/>
      <c r="O16" s="41"/>
      <c r="P16" s="41"/>
    </row>
    <row r="17" spans="1:16" x14ac:dyDescent="0.2">
      <c r="A17" s="61">
        <v>12</v>
      </c>
      <c r="C17" s="86">
        <v>99192</v>
      </c>
      <c r="D17" s="28">
        <f t="shared" si="0"/>
        <v>13</v>
      </c>
      <c r="E17" s="32">
        <f>SUMPRODUCT(D17:D$119*$A17:$A$119)/C17+0.5-$A17</f>
        <v>64.269345782952811</v>
      </c>
      <c r="F17" s="34">
        <f t="shared" si="1"/>
        <v>1.31058956367449E-4</v>
      </c>
      <c r="G17" s="33"/>
      <c r="H17" s="41">
        <f>'HRQOL scores'!K$7</f>
        <v>0.90781865115861748</v>
      </c>
      <c r="I17" s="38">
        <f t="shared" si="2"/>
        <v>99185.5</v>
      </c>
      <c r="J17" s="38">
        <f t="shared" si="3"/>
        <v>90042.446824493061</v>
      </c>
      <c r="K17" s="41">
        <f>SUM(J17:J$119)/C17</f>
        <v>53.417096493831082</v>
      </c>
      <c r="L17" s="29"/>
      <c r="N17" s="41"/>
      <c r="O17" s="41"/>
      <c r="P17" s="41"/>
    </row>
    <row r="18" spans="1:16" x14ac:dyDescent="0.2">
      <c r="A18" s="61">
        <v>13</v>
      </c>
      <c r="C18" s="86">
        <v>99179</v>
      </c>
      <c r="D18" s="28">
        <f t="shared" si="0"/>
        <v>24</v>
      </c>
      <c r="E18" s="32">
        <f>SUMPRODUCT(D18:D$119*$A18:$A$119)/C18+0.5-$A18</f>
        <v>63.277704422333912</v>
      </c>
      <c r="F18" s="34">
        <f t="shared" si="1"/>
        <v>2.4198671089645994E-4</v>
      </c>
      <c r="G18" s="33"/>
      <c r="H18" s="41">
        <f>'HRQOL scores'!K$7</f>
        <v>0.90781865115861748</v>
      </c>
      <c r="I18" s="38">
        <f t="shared" si="2"/>
        <v>99167</v>
      </c>
      <c r="J18" s="38">
        <f t="shared" si="3"/>
        <v>90025.652179446624</v>
      </c>
      <c r="K18" s="41">
        <f>SUM(J18:J$119)/C18</f>
        <v>52.516220052547411</v>
      </c>
      <c r="L18" s="29"/>
      <c r="N18" s="41"/>
      <c r="O18" s="41"/>
      <c r="P18" s="41"/>
    </row>
    <row r="19" spans="1:16" x14ac:dyDescent="0.2">
      <c r="A19" s="61">
        <v>14</v>
      </c>
      <c r="C19" s="86">
        <v>99155</v>
      </c>
      <c r="D19" s="28">
        <f t="shared" si="0"/>
        <v>38</v>
      </c>
      <c r="E19" s="32">
        <f>SUMPRODUCT(D19:D$119*$A19:$A$119)/C19+0.5-$A19</f>
        <v>62.292899469544196</v>
      </c>
      <c r="F19" s="34">
        <f t="shared" si="1"/>
        <v>3.8323836417729817E-4</v>
      </c>
      <c r="G19" s="33"/>
      <c r="H19" s="41">
        <f>'HRQOL scores'!K$7</f>
        <v>0.90781865115861748</v>
      </c>
      <c r="I19" s="38">
        <f t="shared" si="2"/>
        <v>99136</v>
      </c>
      <c r="J19" s="38">
        <f t="shared" si="3"/>
        <v>89997.509801260705</v>
      </c>
      <c r="K19" s="41">
        <f>SUM(J19:J$119)/C19</f>
        <v>51.621002838103507</v>
      </c>
      <c r="L19" s="29"/>
      <c r="N19" s="41"/>
      <c r="O19" s="41"/>
      <c r="P19" s="41"/>
    </row>
    <row r="20" spans="1:16" x14ac:dyDescent="0.2">
      <c r="A20" s="61">
        <v>15</v>
      </c>
      <c r="C20" s="86">
        <v>99117</v>
      </c>
      <c r="D20" s="28">
        <f t="shared" si="0"/>
        <v>55</v>
      </c>
      <c r="E20" s="32">
        <f>SUMPRODUCT(D20:D$119*$A20:$A$119)/C20+0.5-$A20</f>
        <v>61.316589958358861</v>
      </c>
      <c r="F20" s="34">
        <f t="shared" si="1"/>
        <v>5.5489976492428144E-4</v>
      </c>
      <c r="G20" s="33"/>
      <c r="H20" s="41">
        <f>'HRQOL scores'!K$8</f>
        <v>0.86946747417570425</v>
      </c>
      <c r="I20" s="38">
        <f t="shared" si="2"/>
        <v>99089.5</v>
      </c>
      <c r="J20" s="38">
        <f t="shared" si="3"/>
        <v>86155.097282333445</v>
      </c>
      <c r="K20" s="41">
        <f>SUM(J20:J$119)/C20</f>
        <v>50.732800898038626</v>
      </c>
      <c r="L20" s="29"/>
      <c r="N20" s="41"/>
      <c r="O20" s="41"/>
      <c r="P20" s="41"/>
    </row>
    <row r="21" spans="1:16" x14ac:dyDescent="0.2">
      <c r="A21" s="61">
        <v>16</v>
      </c>
      <c r="C21" s="86">
        <v>99062</v>
      </c>
      <c r="D21" s="28">
        <f t="shared" si="0"/>
        <v>69</v>
      </c>
      <c r="E21" s="32">
        <f>SUMPRODUCT(D21:D$119*$A21:$A$119)/C21+0.5-$A21</f>
        <v>60.350355806491436</v>
      </c>
      <c r="F21" s="34">
        <f t="shared" si="1"/>
        <v>6.9653348408067674E-4</v>
      </c>
      <c r="G21" s="33"/>
      <c r="H21" s="41">
        <f>'HRQOL scores'!K$8</f>
        <v>0.86946747417570425</v>
      </c>
      <c r="I21" s="38">
        <f t="shared" si="2"/>
        <v>99027.5</v>
      </c>
      <c r="J21" s="38">
        <f t="shared" si="3"/>
        <v>86101.190298934554</v>
      </c>
      <c r="K21" s="41">
        <f>SUM(J21:J$119)/C21</f>
        <v>49.89125930557185</v>
      </c>
      <c r="L21" s="29"/>
      <c r="N21" s="41"/>
      <c r="O21" s="41"/>
      <c r="P21" s="41"/>
    </row>
    <row r="22" spans="1:16" x14ac:dyDescent="0.2">
      <c r="A22" s="61">
        <v>17</v>
      </c>
      <c r="C22" s="86">
        <v>98993</v>
      </c>
      <c r="D22" s="28">
        <f t="shared" si="0"/>
        <v>84</v>
      </c>
      <c r="E22" s="32">
        <f>SUMPRODUCT(D22:D$119*$A22:$A$119)/C22+0.5-$A22</f>
        <v>59.392072640516545</v>
      </c>
      <c r="F22" s="34">
        <f t="shared" si="1"/>
        <v>8.4854484660531549E-4</v>
      </c>
      <c r="G22" s="33"/>
      <c r="H22" s="41">
        <f>'HRQOL scores'!K$8</f>
        <v>0.86946747417570425</v>
      </c>
      <c r="I22" s="38">
        <f t="shared" si="2"/>
        <v>98951</v>
      </c>
      <c r="J22" s="38">
        <f t="shared" si="3"/>
        <v>86034.676037160112</v>
      </c>
      <c r="K22" s="41">
        <f>SUM(J22:J$119)/C22</f>
        <v>49.056263968458616</v>
      </c>
      <c r="L22" s="29"/>
      <c r="N22" s="41"/>
      <c r="O22" s="41"/>
      <c r="P22" s="41"/>
    </row>
    <row r="23" spans="1:16" x14ac:dyDescent="0.2">
      <c r="A23" s="61">
        <v>18</v>
      </c>
      <c r="C23" s="86">
        <v>98909</v>
      </c>
      <c r="D23" s="28">
        <f t="shared" si="0"/>
        <v>97</v>
      </c>
      <c r="E23" s="32">
        <f>SUMPRODUCT(D23:D$119*$A23:$A$119)/C23+0.5-$A23</f>
        <v>58.442087645236072</v>
      </c>
      <c r="F23" s="34">
        <f t="shared" si="1"/>
        <v>9.8069943078991808E-4</v>
      </c>
      <c r="G23" s="33"/>
      <c r="H23" s="41">
        <f>'HRQOL scores'!K$8</f>
        <v>0.86946747417570425</v>
      </c>
      <c r="I23" s="38">
        <f t="shared" si="2"/>
        <v>98860.5</v>
      </c>
      <c r="J23" s="38">
        <f t="shared" si="3"/>
        <v>85955.989230747204</v>
      </c>
      <c r="K23" s="41">
        <f>SUM(J23:J$119)/C23</f>
        <v>48.228089081807148</v>
      </c>
      <c r="L23" s="29"/>
      <c r="N23" s="41"/>
      <c r="O23" s="41"/>
      <c r="P23" s="41"/>
    </row>
    <row r="24" spans="1:16" x14ac:dyDescent="0.2">
      <c r="A24" s="61">
        <v>19</v>
      </c>
      <c r="C24" s="86">
        <v>98812</v>
      </c>
      <c r="D24" s="28">
        <f t="shared" si="0"/>
        <v>110</v>
      </c>
      <c r="E24" s="32">
        <f>SUMPRODUCT(D24:D$119*$A24:$A$119)/C24+0.5-$A24</f>
        <v>57.49896719935488</v>
      </c>
      <c r="F24" s="34">
        <f t="shared" si="1"/>
        <v>1.1132251143585799E-3</v>
      </c>
      <c r="G24" s="33"/>
      <c r="H24" s="41">
        <f>'HRQOL scores'!K$8</f>
        <v>0.86946747417570425</v>
      </c>
      <c r="I24" s="38">
        <f t="shared" si="2"/>
        <v>98757</v>
      </c>
      <c r="J24" s="38">
        <f t="shared" si="3"/>
        <v>85865.999347170029</v>
      </c>
      <c r="K24" s="41">
        <f>SUM(J24:J$119)/C24</f>
        <v>47.405538535417932</v>
      </c>
      <c r="L24" s="29"/>
      <c r="N24" s="41"/>
      <c r="O24" s="41"/>
      <c r="P24" s="41"/>
    </row>
    <row r="25" spans="1:16" x14ac:dyDescent="0.2">
      <c r="A25" s="61">
        <v>20</v>
      </c>
      <c r="C25" s="86">
        <v>98702</v>
      </c>
      <c r="D25" s="28">
        <f t="shared" si="0"/>
        <v>124</v>
      </c>
      <c r="E25" s="32">
        <f>SUMPRODUCT(D25:D$119*$A25:$A$119)/C25+0.5-$A25</f>
        <v>56.562490596975294</v>
      </c>
      <c r="F25" s="34">
        <f t="shared" si="1"/>
        <v>1.2563068630828149E-3</v>
      </c>
      <c r="G25" s="33"/>
      <c r="H25" s="41">
        <f>'HRQOL scores'!K$8</f>
        <v>0.86946747417570425</v>
      </c>
      <c r="I25" s="38">
        <f t="shared" si="2"/>
        <v>98640</v>
      </c>
      <c r="J25" s="38">
        <f t="shared" si="3"/>
        <v>85764.271652691474</v>
      </c>
      <c r="K25" s="41">
        <f>SUM(J25:J$119)/C25</f>
        <v>46.588418415174409</v>
      </c>
      <c r="L25" s="29"/>
      <c r="N25" s="41"/>
      <c r="O25" s="41"/>
      <c r="P25" s="41"/>
    </row>
    <row r="26" spans="1:16" x14ac:dyDescent="0.2">
      <c r="A26" s="61">
        <v>21</v>
      </c>
      <c r="C26" s="86">
        <v>98578</v>
      </c>
      <c r="D26" s="28">
        <f t="shared" si="0"/>
        <v>135</v>
      </c>
      <c r="E26" s="32">
        <f>SUMPRODUCT(D26:D$119*$A26:$A$119)/C26+0.5-$A26</f>
        <v>55.6330108837941</v>
      </c>
      <c r="F26" s="34">
        <f t="shared" si="1"/>
        <v>1.369473919130029E-3</v>
      </c>
      <c r="G26" s="33"/>
      <c r="H26" s="41">
        <f>'HRQOL scores'!K$8</f>
        <v>0.86946747417570425</v>
      </c>
      <c r="I26" s="38">
        <f t="shared" si="2"/>
        <v>98510.5</v>
      </c>
      <c r="J26" s="38">
        <f t="shared" si="3"/>
        <v>85651.675614785709</v>
      </c>
      <c r="K26" s="41">
        <f>SUM(J26:J$119)/C26</f>
        <v>45.777007068127297</v>
      </c>
      <c r="L26" s="29"/>
      <c r="N26" s="41"/>
      <c r="O26" s="41"/>
      <c r="P26" s="41"/>
    </row>
    <row r="27" spans="1:16" x14ac:dyDescent="0.2">
      <c r="A27" s="61">
        <v>22</v>
      </c>
      <c r="C27" s="86">
        <v>98443</v>
      </c>
      <c r="D27" s="28">
        <f t="shared" si="0"/>
        <v>143</v>
      </c>
      <c r="E27" s="32">
        <f>SUMPRODUCT(D27:D$119*$A27:$A$119)/C27+0.5-$A27</f>
        <v>54.708617645771213</v>
      </c>
      <c r="F27" s="34">
        <f t="shared" si="1"/>
        <v>1.452617250591713E-3</v>
      </c>
      <c r="G27" s="33"/>
      <c r="H27" s="41">
        <f>'HRQOL scores'!K$8</f>
        <v>0.86946747417570425</v>
      </c>
      <c r="I27" s="38">
        <f t="shared" si="2"/>
        <v>98371.5</v>
      </c>
      <c r="J27" s="38">
        <f t="shared" si="3"/>
        <v>85530.81963587529</v>
      </c>
      <c r="K27" s="41">
        <f>SUM(J27:J$119)/C27</f>
        <v>44.969719808895171</v>
      </c>
      <c r="L27" s="29"/>
      <c r="N27" s="41"/>
      <c r="O27" s="41"/>
      <c r="P27" s="41"/>
    </row>
    <row r="28" spans="1:16" x14ac:dyDescent="0.2">
      <c r="A28" s="61">
        <v>23</v>
      </c>
      <c r="C28" s="86">
        <v>98300</v>
      </c>
      <c r="D28" s="28">
        <f t="shared" si="0"/>
        <v>143</v>
      </c>
      <c r="E28" s="32">
        <f>SUMPRODUCT(D28:D$119*$A28:$A$119)/C28+0.5-$A28</f>
        <v>53.787476570728941</v>
      </c>
      <c r="F28" s="34">
        <f t="shared" si="1"/>
        <v>1.4547304170905392E-3</v>
      </c>
      <c r="G28" s="33"/>
      <c r="H28" s="41">
        <f>'HRQOL scores'!K$8</f>
        <v>0.86946747417570425</v>
      </c>
      <c r="I28" s="38">
        <f t="shared" si="2"/>
        <v>98228.5</v>
      </c>
      <c r="J28" s="38">
        <f t="shared" si="3"/>
        <v>85406.485787068159</v>
      </c>
      <c r="K28" s="41">
        <f>SUM(J28:J$119)/C28</f>
        <v>44.165038733582833</v>
      </c>
      <c r="L28" s="29"/>
      <c r="N28" s="41"/>
      <c r="O28" s="41"/>
      <c r="P28" s="41"/>
    </row>
    <row r="29" spans="1:16" x14ac:dyDescent="0.2">
      <c r="A29" s="61">
        <v>24</v>
      </c>
      <c r="C29" s="86">
        <v>98157</v>
      </c>
      <c r="D29" s="28">
        <f t="shared" si="0"/>
        <v>140</v>
      </c>
      <c r="E29" s="32">
        <f>SUMPRODUCT(D29:D$119*$A29:$A$119)/C29+0.5-$A29</f>
        <v>52.865108417154715</v>
      </c>
      <c r="F29" s="34">
        <f t="shared" si="1"/>
        <v>1.4262864594476196E-3</v>
      </c>
      <c r="G29" s="33"/>
      <c r="H29" s="41">
        <f>'HRQOL scores'!K$8</f>
        <v>0.86946747417570425</v>
      </c>
      <c r="I29" s="38">
        <f t="shared" si="2"/>
        <v>98087</v>
      </c>
      <c r="J29" s="38">
        <f t="shared" si="3"/>
        <v>85283.456139472299</v>
      </c>
      <c r="K29" s="41">
        <f>SUM(J29:J$119)/C29</f>
        <v>43.359279742902956</v>
      </c>
      <c r="L29" s="29"/>
      <c r="N29" s="41"/>
      <c r="O29" s="41"/>
      <c r="P29" s="41"/>
    </row>
    <row r="30" spans="1:16" x14ac:dyDescent="0.2">
      <c r="A30" s="61">
        <v>25</v>
      </c>
      <c r="C30" s="86">
        <v>98017</v>
      </c>
      <c r="D30" s="28">
        <f t="shared" si="0"/>
        <v>135</v>
      </c>
      <c r="E30" s="32">
        <f>SUMPRODUCT(D30:D$119*$A30:$A$119)/C30+0.5-$A30</f>
        <v>51.939902740368055</v>
      </c>
      <c r="F30" s="34">
        <f t="shared" si="1"/>
        <v>1.3773120989216156E-3</v>
      </c>
      <c r="G30" s="33"/>
      <c r="H30" s="41">
        <f>'HRQOL scores'!K$9</f>
        <v>0.86162230007252916</v>
      </c>
      <c r="I30" s="38">
        <f t="shared" si="2"/>
        <v>97949.5</v>
      </c>
      <c r="J30" s="38">
        <f t="shared" si="3"/>
        <v>84395.473480954199</v>
      </c>
      <c r="K30" s="41">
        <f>SUM(J30:J$119)/C30</f>
        <v>42.551122413302295</v>
      </c>
      <c r="L30" s="50"/>
      <c r="N30" s="15"/>
      <c r="O30" s="15"/>
      <c r="P30" s="15"/>
    </row>
    <row r="31" spans="1:16" x14ac:dyDescent="0.2">
      <c r="A31" s="61">
        <v>26</v>
      </c>
      <c r="C31" s="86">
        <v>97882</v>
      </c>
      <c r="D31" s="28">
        <f t="shared" si="0"/>
        <v>131</v>
      </c>
      <c r="E31" s="32">
        <f>SUMPRODUCT(D31:D$119*$A31:$A$119)/C31+0.5-$A31</f>
        <v>51.01084925627444</v>
      </c>
      <c r="F31" s="34">
        <f t="shared" si="1"/>
        <v>1.338346171921293E-3</v>
      </c>
      <c r="G31" s="33"/>
      <c r="H31" s="41">
        <f>'HRQOL scores'!K$9</f>
        <v>0.86162230007252916</v>
      </c>
      <c r="I31" s="38">
        <f t="shared" si="2"/>
        <v>97816.5</v>
      </c>
      <c r="J31" s="38">
        <f t="shared" si="3"/>
        <v>84280.877715044553</v>
      </c>
      <c r="K31" s="41">
        <f>SUM(J31:J$119)/C31</f>
        <v>41.747592939495476</v>
      </c>
      <c r="L31" s="29"/>
      <c r="N31" s="41"/>
      <c r="O31" s="41"/>
      <c r="P31" s="41"/>
    </row>
    <row r="32" spans="1:16" x14ac:dyDescent="0.2">
      <c r="A32" s="61">
        <v>27</v>
      </c>
      <c r="C32" s="86">
        <v>97751</v>
      </c>
      <c r="D32" s="28">
        <f t="shared" si="0"/>
        <v>127</v>
      </c>
      <c r="E32" s="32">
        <f>SUMPRODUCT(D32:D$119*$A32:$A$119)/C32+0.5-$A32</f>
        <v>50.078540852806157</v>
      </c>
      <c r="F32" s="34">
        <f t="shared" si="1"/>
        <v>1.2992194453253676E-3</v>
      </c>
      <c r="G32" s="33"/>
      <c r="H32" s="41">
        <f>'HRQOL scores'!K$9</f>
        <v>0.86162230007252916</v>
      </c>
      <c r="I32" s="38">
        <f t="shared" si="2"/>
        <v>97687.5</v>
      </c>
      <c r="J32" s="38">
        <f t="shared" si="3"/>
        <v>84169.728438335194</v>
      </c>
      <c r="K32" s="41">
        <f>SUM(J32:J$119)/C32</f>
        <v>40.941340900744251</v>
      </c>
      <c r="L32" s="29"/>
      <c r="N32" s="41"/>
      <c r="O32" s="41"/>
      <c r="P32" s="41"/>
    </row>
    <row r="33" spans="1:16" x14ac:dyDescent="0.2">
      <c r="A33" s="61">
        <v>28</v>
      </c>
      <c r="C33" s="86">
        <v>97624</v>
      </c>
      <c r="D33" s="28">
        <f t="shared" si="0"/>
        <v>127</v>
      </c>
      <c r="E33" s="32">
        <f>SUMPRODUCT(D33:D$119*$A33:$A$119)/C33+0.5-$A33</f>
        <v>49.14303805316986</v>
      </c>
      <c r="F33" s="34">
        <f t="shared" si="1"/>
        <v>1.3009096123903958E-3</v>
      </c>
      <c r="G33" s="33"/>
      <c r="H33" s="41">
        <f>'HRQOL scores'!K$9</f>
        <v>0.86162230007252916</v>
      </c>
      <c r="I33" s="38">
        <f t="shared" si="2"/>
        <v>97560.5</v>
      </c>
      <c r="J33" s="38">
        <f t="shared" si="3"/>
        <v>84060.302406225979</v>
      </c>
      <c r="K33" s="41">
        <f>SUM(J33:J$119)/C33</f>
        <v>40.132419138227441</v>
      </c>
      <c r="L33" s="29"/>
      <c r="N33" s="41"/>
      <c r="O33" s="41"/>
      <c r="P33" s="41"/>
    </row>
    <row r="34" spans="1:16" x14ac:dyDescent="0.2">
      <c r="A34" s="61">
        <v>29</v>
      </c>
      <c r="C34" s="86">
        <v>97497</v>
      </c>
      <c r="D34" s="28">
        <f t="shared" si="0"/>
        <v>127</v>
      </c>
      <c r="E34" s="32">
        <f>SUMPRODUCT(D34:D$119*$A34:$A$119)/C34+0.5-$A34</f>
        <v>48.206400677996811</v>
      </c>
      <c r="F34" s="34">
        <f t="shared" si="1"/>
        <v>1.3026041826928007E-3</v>
      </c>
      <c r="G34" s="33"/>
      <c r="H34" s="41">
        <f>'HRQOL scores'!K$9</f>
        <v>0.86162230007252916</v>
      </c>
      <c r="I34" s="38">
        <f t="shared" si="2"/>
        <v>97433.5</v>
      </c>
      <c r="J34" s="38">
        <f t="shared" si="3"/>
        <v>83950.876374116764</v>
      </c>
      <c r="K34" s="41">
        <f>SUM(J34:J$119)/C34</f>
        <v>39.322512318779964</v>
      </c>
      <c r="L34" s="29"/>
      <c r="N34" s="41"/>
      <c r="O34" s="41"/>
      <c r="P34" s="41"/>
    </row>
    <row r="35" spans="1:16" x14ac:dyDescent="0.2">
      <c r="A35" s="61">
        <v>30</v>
      </c>
      <c r="C35" s="86">
        <v>97370</v>
      </c>
      <c r="D35" s="28">
        <f t="shared" si="0"/>
        <v>129</v>
      </c>
      <c r="E35" s="32">
        <f>SUMPRODUCT(D35:D$119*$A35:$A$119)/C35+0.5-$A35</f>
        <v>47.268624287795575</v>
      </c>
      <c r="F35" s="34">
        <f t="shared" si="1"/>
        <v>1.3248433809181473E-3</v>
      </c>
      <c r="G35" s="33"/>
      <c r="H35" s="41">
        <f>'HRQOL scores'!K$9</f>
        <v>0.86162230007252916</v>
      </c>
      <c r="I35" s="38">
        <f t="shared" si="2"/>
        <v>97305.5</v>
      </c>
      <c r="J35" s="38">
        <f t="shared" si="3"/>
        <v>83840.588719707492</v>
      </c>
      <c r="K35" s="41">
        <f>SUM(J35:J$119)/C35</f>
        <v>38.511616587963168</v>
      </c>
      <c r="L35" s="29"/>
      <c r="N35" s="41"/>
      <c r="O35" s="41"/>
      <c r="P35" s="41"/>
    </row>
    <row r="36" spans="1:16" x14ac:dyDescent="0.2">
      <c r="A36" s="61">
        <v>31</v>
      </c>
      <c r="C36" s="86">
        <v>97241</v>
      </c>
      <c r="D36" s="28">
        <f t="shared" si="0"/>
        <v>130</v>
      </c>
      <c r="E36" s="32">
        <f>SUMPRODUCT(D36:D$119*$A36:$A$119)/C36+0.5-$A36</f>
        <v>46.33066758777322</v>
      </c>
      <c r="F36" s="34">
        <f t="shared" si="1"/>
        <v>1.3368846474223835E-3</v>
      </c>
      <c r="G36" s="33"/>
      <c r="H36" s="41">
        <f>'HRQOL scores'!K$9</f>
        <v>0.86162230007252916</v>
      </c>
      <c r="I36" s="38">
        <f t="shared" si="2"/>
        <v>97176</v>
      </c>
      <c r="J36" s="38">
        <f t="shared" si="3"/>
        <v>83729.00863184809</v>
      </c>
      <c r="K36" s="41">
        <f>SUM(J36:J$119)/C36</f>
        <v>37.700512319394761</v>
      </c>
      <c r="L36" s="29"/>
      <c r="N36" s="41"/>
      <c r="O36" s="41"/>
      <c r="P36" s="41"/>
    </row>
    <row r="37" spans="1:16" x14ac:dyDescent="0.2">
      <c r="A37" s="61">
        <v>32</v>
      </c>
      <c r="C37" s="86">
        <v>97111</v>
      </c>
      <c r="D37" s="28">
        <f t="shared" si="0"/>
        <v>135</v>
      </c>
      <c r="E37" s="32">
        <f>SUMPRODUCT(D37:D$119*$A37:$A$119)/C37+0.5-$A37</f>
        <v>45.392019924649674</v>
      </c>
      <c r="F37" s="90">
        <f t="shared" si="1"/>
        <v>1.3901617736404733E-3</v>
      </c>
      <c r="G37" s="33"/>
      <c r="H37" s="41">
        <f>'HRQOL scores'!K$9</f>
        <v>0.86162230007252916</v>
      </c>
      <c r="I37" s="38">
        <f t="shared" ref="I37:I68" si="4">(D37*0.5+C38)</f>
        <v>97043.5</v>
      </c>
      <c r="J37" s="38">
        <f t="shared" ref="J37:J68" si="5">I37*H37</f>
        <v>83614.843677088487</v>
      </c>
      <c r="K37" s="41">
        <f>SUM(J37:J$119)/C37</f>
        <v>36.888782010466556</v>
      </c>
      <c r="L37" s="29"/>
      <c r="N37" s="41"/>
      <c r="O37" s="41"/>
      <c r="P37" s="41"/>
    </row>
    <row r="38" spans="1:16" x14ac:dyDescent="0.2">
      <c r="A38" s="61">
        <v>33</v>
      </c>
      <c r="C38" s="86">
        <v>96976</v>
      </c>
      <c r="D38" s="28">
        <f t="shared" si="0"/>
        <v>137</v>
      </c>
      <c r="E38" s="32">
        <f>SUMPRODUCT(D38:D$119*$A38:$A$119)/C38+0.5-$A38</f>
        <v>44.454513971525486</v>
      </c>
      <c r="F38" s="34">
        <f t="shared" si="1"/>
        <v>1.4127206731562448E-3</v>
      </c>
      <c r="G38" s="33"/>
      <c r="H38" s="41">
        <f>'HRQOL scores'!K$9</f>
        <v>0.86162230007252916</v>
      </c>
      <c r="I38" s="38">
        <f t="shared" si="4"/>
        <v>96907.5</v>
      </c>
      <c r="J38" s="38">
        <f t="shared" si="5"/>
        <v>83497.663044278626</v>
      </c>
      <c r="K38" s="41">
        <f>SUM(J38:J$119)/C38</f>
        <v>36.077912742754172</v>
      </c>
      <c r="L38" s="29"/>
      <c r="N38" s="41"/>
      <c r="O38" s="41"/>
      <c r="P38" s="41"/>
    </row>
    <row r="39" spans="1:16" x14ac:dyDescent="0.2">
      <c r="A39" s="61">
        <v>34</v>
      </c>
      <c r="C39" s="86">
        <v>96839</v>
      </c>
      <c r="D39" s="28">
        <f t="shared" si="0"/>
        <v>142</v>
      </c>
      <c r="E39" s="32">
        <f>SUMPRODUCT(D39:D$119*$A39:$A$119)/C39+0.5-$A39</f>
        <v>43.516697269722485</v>
      </c>
      <c r="F39" s="34">
        <f t="shared" si="1"/>
        <v>1.4663513667014323E-3</v>
      </c>
      <c r="G39" s="33"/>
      <c r="H39" s="41">
        <f>'HRQOL scores'!K$9</f>
        <v>0.86162230007252916</v>
      </c>
      <c r="I39" s="38">
        <f t="shared" si="4"/>
        <v>96768</v>
      </c>
      <c r="J39" s="38">
        <f t="shared" si="5"/>
        <v>83377.466733418507</v>
      </c>
      <c r="K39" s="41">
        <f>SUM(J39:J$119)/C39</f>
        <v>35.266721084449969</v>
      </c>
      <c r="L39" s="29"/>
      <c r="N39" s="41"/>
      <c r="O39" s="41"/>
      <c r="P39" s="41"/>
    </row>
    <row r="40" spans="1:16" x14ac:dyDescent="0.2">
      <c r="A40" s="61">
        <v>35</v>
      </c>
      <c r="C40" s="86">
        <v>96697</v>
      </c>
      <c r="D40" s="28">
        <f t="shared" si="0"/>
        <v>148</v>
      </c>
      <c r="E40" s="32">
        <f>SUMPRODUCT(D40:D$119*$A40:$A$119)/C40+0.5-$A40</f>
        <v>42.579867492297126</v>
      </c>
      <c r="F40" s="34">
        <f t="shared" si="1"/>
        <v>1.5305542054045111E-3</v>
      </c>
      <c r="G40" s="33"/>
      <c r="H40" s="41">
        <f>'HRQOL scores'!K$10</f>
        <v>0.849194725300495</v>
      </c>
      <c r="I40" s="38">
        <f t="shared" si="4"/>
        <v>96623</v>
      </c>
      <c r="J40" s="38">
        <f t="shared" si="5"/>
        <v>82051.741942709734</v>
      </c>
      <c r="K40" s="41">
        <f>SUM(J40:J$119)/C40</f>
        <v>34.456255482213841</v>
      </c>
      <c r="L40" s="29"/>
      <c r="N40" s="41"/>
      <c r="O40" s="41"/>
      <c r="P40" s="41"/>
    </row>
    <row r="41" spans="1:16" x14ac:dyDescent="0.2">
      <c r="A41" s="61">
        <v>36</v>
      </c>
      <c r="C41" s="86">
        <v>96549</v>
      </c>
      <c r="D41" s="28">
        <f t="shared" si="0"/>
        <v>156</v>
      </c>
      <c r="E41" s="32">
        <f>SUMPRODUCT(D41:D$119*$A41:$A$119)/C41+0.5-$A41</f>
        <v>41.644371737694385</v>
      </c>
      <c r="F41" s="34">
        <f t="shared" si="1"/>
        <v>1.6157598732249945E-3</v>
      </c>
      <c r="G41" s="33"/>
      <c r="H41" s="41">
        <f>'HRQOL scores'!K$10</f>
        <v>0.849194725300495</v>
      </c>
      <c r="I41" s="38">
        <f t="shared" si="4"/>
        <v>96471</v>
      </c>
      <c r="J41" s="38">
        <f t="shared" si="5"/>
        <v>81922.66434446405</v>
      </c>
      <c r="K41" s="41">
        <f>SUM(J41:J$119)/C41</f>
        <v>33.659227899003845</v>
      </c>
      <c r="L41" s="29"/>
      <c r="N41" s="41"/>
      <c r="O41" s="41"/>
      <c r="P41" s="41"/>
    </row>
    <row r="42" spans="1:16" x14ac:dyDescent="0.2">
      <c r="A42" s="61">
        <v>37</v>
      </c>
      <c r="C42" s="86">
        <v>96393</v>
      </c>
      <c r="D42" s="28">
        <f t="shared" si="0"/>
        <v>165</v>
      </c>
      <c r="E42" s="32">
        <f>SUMPRODUCT(D42:D$119*$A42:$A$119)/C42+0.5-$A42</f>
        <v>40.710958751181678</v>
      </c>
      <c r="F42" s="34">
        <f t="shared" si="1"/>
        <v>1.7117425539198905E-3</v>
      </c>
      <c r="G42" s="33"/>
      <c r="H42" s="41">
        <f>'HRQOL scores'!K$10</f>
        <v>0.849194725300495</v>
      </c>
      <c r="I42" s="38">
        <f t="shared" si="4"/>
        <v>96310.5</v>
      </c>
      <c r="J42" s="38">
        <f t="shared" si="5"/>
        <v>81786.368591053324</v>
      </c>
      <c r="K42" s="41">
        <f>SUM(J42:J$119)/C42</f>
        <v>32.863819261527894</v>
      </c>
      <c r="L42" s="29"/>
      <c r="N42" s="41"/>
      <c r="O42" s="41"/>
      <c r="P42" s="41"/>
    </row>
    <row r="43" spans="1:16" x14ac:dyDescent="0.2">
      <c r="A43" s="61">
        <v>38</v>
      </c>
      <c r="C43" s="86">
        <v>96228</v>
      </c>
      <c r="D43" s="28">
        <f t="shared" si="0"/>
        <v>180</v>
      </c>
      <c r="E43" s="32">
        <f>SUMPRODUCT(D43:D$119*$A43:$A$119)/C43+0.5-$A43</f>
        <v>39.779907583059554</v>
      </c>
      <c r="F43" s="34">
        <f t="shared" si="1"/>
        <v>1.8705574261129816E-3</v>
      </c>
      <c r="G43" s="33"/>
      <c r="H43" s="41">
        <f>'HRQOL scores'!K$10</f>
        <v>0.849194725300495</v>
      </c>
      <c r="I43" s="38">
        <f t="shared" si="4"/>
        <v>96138</v>
      </c>
      <c r="J43" s="38">
        <f t="shared" si="5"/>
        <v>81639.882500938984</v>
      </c>
      <c r="K43" s="41">
        <f>SUM(J43:J$119)/C43</f>
        <v>32.070247344695979</v>
      </c>
      <c r="L43" s="29"/>
      <c r="N43" s="41"/>
      <c r="O43" s="41"/>
      <c r="P43" s="41"/>
    </row>
    <row r="44" spans="1:16" x14ac:dyDescent="0.2">
      <c r="A44" s="61">
        <v>39</v>
      </c>
      <c r="C44" s="86">
        <v>96048</v>
      </c>
      <c r="D44" s="28">
        <f t="shared" si="0"/>
        <v>197</v>
      </c>
      <c r="E44" s="32">
        <f>SUMPRODUCT(D44:D$119*$A44:$A$119)/C44+0.5-$A44</f>
        <v>38.853520603267697</v>
      </c>
      <c r="F44" s="34">
        <f t="shared" si="1"/>
        <v>2.0510578044311179E-3</v>
      </c>
      <c r="G44" s="33"/>
      <c r="H44" s="41">
        <f>'HRQOL scores'!K$10</f>
        <v>0.849194725300495</v>
      </c>
      <c r="I44" s="38">
        <f t="shared" si="4"/>
        <v>95949.5</v>
      </c>
      <c r="J44" s="38">
        <f t="shared" si="5"/>
        <v>81479.809295219849</v>
      </c>
      <c r="K44" s="41">
        <f>SUM(J44:J$119)/C44</f>
        <v>31.280358560141451</v>
      </c>
      <c r="L44" s="29"/>
      <c r="N44" s="41"/>
      <c r="O44" s="41"/>
      <c r="P44" s="41"/>
    </row>
    <row r="45" spans="1:16" x14ac:dyDescent="0.2">
      <c r="A45" s="61">
        <v>40</v>
      </c>
      <c r="C45" s="86">
        <v>95851</v>
      </c>
      <c r="D45" s="28">
        <f t="shared" si="0"/>
        <v>214</v>
      </c>
      <c r="E45" s="32">
        <f>SUMPRODUCT(D45:D$119*$A45:$A$119)/C45+0.5-$A45</f>
        <v>37.932347569693121</v>
      </c>
      <c r="F45" s="34">
        <f t="shared" si="1"/>
        <v>2.2326318974241269E-3</v>
      </c>
      <c r="G45" s="33"/>
      <c r="H45" s="41">
        <f>'HRQOL scores'!K$10</f>
        <v>0.849194725300495</v>
      </c>
      <c r="I45" s="38">
        <f t="shared" si="4"/>
        <v>95744</v>
      </c>
      <c r="J45" s="38">
        <f t="shared" si="5"/>
        <v>81305.2997791706</v>
      </c>
      <c r="K45" s="41">
        <f>SUM(J45:J$119)/C45</f>
        <v>30.494580856634219</v>
      </c>
      <c r="L45" s="29"/>
      <c r="N45" s="41"/>
      <c r="O45" s="41"/>
      <c r="P45" s="41"/>
    </row>
    <row r="46" spans="1:16" x14ac:dyDescent="0.2">
      <c r="A46" s="61">
        <v>41</v>
      </c>
      <c r="C46" s="86">
        <v>95637</v>
      </c>
      <c r="D46" s="28">
        <f t="shared" si="0"/>
        <v>234</v>
      </c>
      <c r="E46" s="32">
        <f>SUMPRODUCT(D46:D$119*$A46:$A$119)/C46+0.5-$A46</f>
        <v>37.016107227356102</v>
      </c>
      <c r="F46" s="34">
        <f t="shared" si="1"/>
        <v>2.446751780168763E-3</v>
      </c>
      <c r="G46" s="33"/>
      <c r="H46" s="41">
        <f>'HRQOL scores'!K$10</f>
        <v>0.849194725300495</v>
      </c>
      <c r="I46" s="38">
        <f t="shared" si="4"/>
        <v>95520</v>
      </c>
      <c r="J46" s="38">
        <f t="shared" si="5"/>
        <v>81115.080160703277</v>
      </c>
      <c r="K46" s="41">
        <f>SUM(J46:J$119)/C46</f>
        <v>29.712671559229964</v>
      </c>
      <c r="L46" s="29"/>
      <c r="N46" s="41"/>
      <c r="O46" s="41"/>
      <c r="P46" s="41"/>
    </row>
    <row r="47" spans="1:16" x14ac:dyDescent="0.2">
      <c r="A47" s="61">
        <v>42</v>
      </c>
      <c r="C47" s="86">
        <v>95403</v>
      </c>
      <c r="D47" s="28">
        <f t="shared" si="0"/>
        <v>255</v>
      </c>
      <c r="E47" s="32">
        <f>SUMPRODUCT(D47:D$119*$A47:$A$119)/C47+0.5-$A47</f>
        <v>36.105672221027163</v>
      </c>
      <c r="F47" s="34">
        <f t="shared" si="1"/>
        <v>2.6728719222665954E-3</v>
      </c>
      <c r="G47" s="33"/>
      <c r="H47" s="41">
        <f>'HRQOL scores'!K$10</f>
        <v>0.849194725300495</v>
      </c>
      <c r="I47" s="38">
        <f t="shared" si="4"/>
        <v>95275.5</v>
      </c>
      <c r="J47" s="38">
        <f t="shared" si="5"/>
        <v>80907.452050367312</v>
      </c>
      <c r="K47" s="41">
        <f>SUM(J47:J$119)/C47</f>
        <v>28.935313247480405</v>
      </c>
      <c r="L47" s="29"/>
      <c r="N47" s="41"/>
      <c r="O47" s="41"/>
      <c r="P47" s="41"/>
    </row>
    <row r="48" spans="1:16" x14ac:dyDescent="0.2">
      <c r="A48" s="61">
        <v>43</v>
      </c>
      <c r="C48" s="86">
        <v>95148</v>
      </c>
      <c r="D48" s="28">
        <f t="shared" si="0"/>
        <v>277</v>
      </c>
      <c r="E48" s="32">
        <f>SUMPRODUCT(D48:D$119*$A48:$A$119)/C48+0.5-$A48</f>
        <v>35.201096679937095</v>
      </c>
      <c r="F48" s="34">
        <f t="shared" si="1"/>
        <v>2.911254046327826E-3</v>
      </c>
      <c r="G48" s="33"/>
      <c r="H48" s="41">
        <f>'HRQOL scores'!K$10</f>
        <v>0.849194725300495</v>
      </c>
      <c r="I48" s="38">
        <f t="shared" si="4"/>
        <v>95009.5</v>
      </c>
      <c r="J48" s="38">
        <f t="shared" si="5"/>
        <v>80681.566253437384</v>
      </c>
      <c r="K48" s="41">
        <f>SUM(J48:J$119)/C48</f>
        <v>28.162528247561752</v>
      </c>
      <c r="L48" s="29"/>
      <c r="N48" s="41"/>
      <c r="O48" s="41"/>
      <c r="P48" s="41"/>
    </row>
    <row r="49" spans="1:16" x14ac:dyDescent="0.2">
      <c r="A49" s="61">
        <v>44</v>
      </c>
      <c r="C49" s="86">
        <v>94871</v>
      </c>
      <c r="D49" s="28">
        <f t="shared" si="0"/>
        <v>302</v>
      </c>
      <c r="E49" s="32">
        <f>SUMPRODUCT(D49:D$119*$A49:$A$119)/C49+0.5-$A49</f>
        <v>34.302415352453906</v>
      </c>
      <c r="F49" s="34">
        <f t="shared" si="1"/>
        <v>3.1832699138830624E-3</v>
      </c>
      <c r="G49" s="33"/>
      <c r="H49" s="41">
        <f>'HRQOL scores'!K$10</f>
        <v>0.849194725300495</v>
      </c>
      <c r="I49" s="38">
        <f t="shared" si="4"/>
        <v>94720</v>
      </c>
      <c r="J49" s="38">
        <f t="shared" si="5"/>
        <v>80435.724380462882</v>
      </c>
      <c r="K49" s="41">
        <f>SUM(J49:J$119)/C49</f>
        <v>27.39432146225473</v>
      </c>
      <c r="L49" s="29"/>
      <c r="N49" s="41"/>
      <c r="O49" s="41"/>
      <c r="P49" s="41"/>
    </row>
    <row r="50" spans="1:16" x14ac:dyDescent="0.2">
      <c r="A50" s="61">
        <v>45</v>
      </c>
      <c r="C50" s="86">
        <v>94569</v>
      </c>
      <c r="D50" s="28">
        <f t="shared" si="0"/>
        <v>326</v>
      </c>
      <c r="E50" s="32">
        <f>SUMPRODUCT(D50:D$119*$A50:$A$119)/C50+0.5-$A50</f>
        <v>33.410361184982975</v>
      </c>
      <c r="F50" s="34">
        <f t="shared" si="1"/>
        <v>3.4472184331017564E-3</v>
      </c>
      <c r="G50" s="33"/>
      <c r="H50" s="41">
        <f>'HRQOL scores'!K$11</f>
        <v>0.82733263166578275</v>
      </c>
      <c r="I50" s="38">
        <f t="shared" si="4"/>
        <v>94406</v>
      </c>
      <c r="J50" s="38">
        <f t="shared" si="5"/>
        <v>78105.164425039882</v>
      </c>
      <c r="K50" s="41">
        <f>SUM(J50:J$119)/C50</f>
        <v>26.631252810805925</v>
      </c>
      <c r="L50" s="29"/>
      <c r="N50" s="41"/>
      <c r="O50" s="41"/>
      <c r="P50" s="41"/>
    </row>
    <row r="51" spans="1:16" x14ac:dyDescent="0.2">
      <c r="A51" s="61">
        <v>46</v>
      </c>
      <c r="C51" s="86">
        <v>94243</v>
      </c>
      <c r="D51" s="28">
        <f t="shared" si="0"/>
        <v>352</v>
      </c>
      <c r="E51" s="32">
        <f>SUMPRODUCT(D51:D$119*$A51:$A$119)/C51+0.5-$A51</f>
        <v>32.524202825702233</v>
      </c>
      <c r="F51" s="34">
        <f t="shared" si="1"/>
        <v>3.7350254130280231E-3</v>
      </c>
      <c r="G51" s="33"/>
      <c r="H51" s="41">
        <f>'HRQOL scores'!K$11</f>
        <v>0.82733263166578275</v>
      </c>
      <c r="I51" s="38">
        <f t="shared" si="4"/>
        <v>94067</v>
      </c>
      <c r="J51" s="38">
        <f t="shared" si="5"/>
        <v>77824.698662905183</v>
      </c>
      <c r="K51" s="41">
        <f>SUM(J51:J$119)/C51</f>
        <v>25.894610556116273</v>
      </c>
      <c r="L51" s="29"/>
      <c r="N51" s="41"/>
      <c r="O51" s="41"/>
      <c r="P51" s="41"/>
    </row>
    <row r="52" spans="1:16" x14ac:dyDescent="0.2">
      <c r="A52" s="61">
        <v>47</v>
      </c>
      <c r="C52" s="86">
        <v>93891</v>
      </c>
      <c r="D52" s="28">
        <f t="shared" si="0"/>
        <v>380</v>
      </c>
      <c r="E52" s="32">
        <f>SUMPRODUCT(D52:D$119*$A52:$A$119)/C52+0.5-$A52</f>
        <v>31.644262462884143</v>
      </c>
      <c r="F52" s="34">
        <f t="shared" si="1"/>
        <v>4.0472462749358302E-3</v>
      </c>
      <c r="G52" s="33"/>
      <c r="H52" s="41">
        <f>'HRQOL scores'!K$11</f>
        <v>0.82733263166578275</v>
      </c>
      <c r="I52" s="38">
        <f t="shared" si="4"/>
        <v>93701</v>
      </c>
      <c r="J52" s="38">
        <f t="shared" si="5"/>
        <v>77521.894919715516</v>
      </c>
      <c r="K52" s="41">
        <f>SUM(J52:J$119)/C52</f>
        <v>25.162806701144529</v>
      </c>
      <c r="L52" s="29"/>
      <c r="N52" s="41"/>
      <c r="O52" s="41"/>
      <c r="P52" s="41"/>
    </row>
    <row r="53" spans="1:16" x14ac:dyDescent="0.2">
      <c r="A53" s="61">
        <v>48</v>
      </c>
      <c r="C53" s="86">
        <v>93511</v>
      </c>
      <c r="D53" s="28">
        <f t="shared" si="0"/>
        <v>410</v>
      </c>
      <c r="E53" s="32">
        <f>SUMPRODUCT(D53:D$119*$A53:$A$119)/C53+0.5-$A53</f>
        <v>30.770823185535974</v>
      </c>
      <c r="F53" s="34">
        <f t="shared" si="1"/>
        <v>4.3845109131546017E-3</v>
      </c>
      <c r="G53" s="33"/>
      <c r="H53" s="41">
        <f>'HRQOL scores'!K$11</f>
        <v>0.82733263166578275</v>
      </c>
      <c r="I53" s="38">
        <f t="shared" si="4"/>
        <v>93306</v>
      </c>
      <c r="J53" s="38">
        <f t="shared" si="5"/>
        <v>77195.098530207528</v>
      </c>
      <c r="K53" s="41">
        <f>SUM(J53:J$119)/C53</f>
        <v>24.436046979044665</v>
      </c>
      <c r="L53" s="29"/>
      <c r="N53" s="41"/>
      <c r="O53" s="41"/>
      <c r="P53" s="41"/>
    </row>
    <row r="54" spans="1:16" x14ac:dyDescent="0.2">
      <c r="A54" s="61">
        <v>49</v>
      </c>
      <c r="C54" s="86">
        <v>93101</v>
      </c>
      <c r="D54" s="28">
        <f t="shared" si="0"/>
        <v>446</v>
      </c>
      <c r="E54" s="32">
        <f>SUMPRODUCT(D54:D$119*$A54:$A$119)/C54+0.5-$A54</f>
        <v>29.904130427199007</v>
      </c>
      <c r="F54" s="34">
        <f t="shared" si="1"/>
        <v>4.7904963426816036E-3</v>
      </c>
      <c r="G54" s="33"/>
      <c r="H54" s="41">
        <f>'HRQOL scores'!K$11</f>
        <v>0.82733263166578275</v>
      </c>
      <c r="I54" s="38">
        <f t="shared" si="4"/>
        <v>92878</v>
      </c>
      <c r="J54" s="38">
        <f t="shared" si="5"/>
        <v>76841.000163854565</v>
      </c>
      <c r="K54" s="41">
        <f>SUM(J54:J$119)/C54</f>
        <v>23.714504575968441</v>
      </c>
      <c r="L54" s="29"/>
      <c r="N54" s="41"/>
      <c r="O54" s="41"/>
      <c r="P54" s="41"/>
    </row>
    <row r="55" spans="1:16" x14ac:dyDescent="0.2">
      <c r="A55" s="61">
        <v>50</v>
      </c>
      <c r="C55" s="86">
        <v>92655</v>
      </c>
      <c r="D55" s="28">
        <f t="shared" si="0"/>
        <v>482</v>
      </c>
      <c r="E55" s="32">
        <f>SUMPRODUCT(D55:D$119*$A55:$A$119)/C55+0.5-$A55</f>
        <v>29.045668845746647</v>
      </c>
      <c r="F55" s="34">
        <f t="shared" si="1"/>
        <v>5.2020937887863579E-3</v>
      </c>
      <c r="G55" s="33"/>
      <c r="H55" s="41">
        <f>'HRQOL scores'!K$11</f>
        <v>0.82733263166578275</v>
      </c>
      <c r="I55" s="38">
        <f t="shared" si="4"/>
        <v>92414</v>
      </c>
      <c r="J55" s="38">
        <f t="shared" si="5"/>
        <v>76457.117822761647</v>
      </c>
      <c r="K55" s="41">
        <f>SUM(J55:J$119)/C55</f>
        <v>22.999331826273625</v>
      </c>
      <c r="L55" s="29"/>
      <c r="N55" s="41"/>
      <c r="O55" s="41"/>
      <c r="P55" s="41"/>
    </row>
    <row r="56" spans="1:16" x14ac:dyDescent="0.2">
      <c r="A56" s="61">
        <v>51</v>
      </c>
      <c r="C56" s="86">
        <v>92173</v>
      </c>
      <c r="D56" s="28">
        <f t="shared" si="0"/>
        <v>523</v>
      </c>
      <c r="E56" s="32">
        <f>SUMPRODUCT(D56:D$119*$A56:$A$119)/C56+0.5-$A56</f>
        <v>28.194942628564277</v>
      </c>
      <c r="F56" s="34">
        <f t="shared" si="1"/>
        <v>5.6741128096080198E-3</v>
      </c>
      <c r="G56" s="33"/>
      <c r="H56" s="41">
        <f>'HRQOL scores'!K$11</f>
        <v>0.82733263166578275</v>
      </c>
      <c r="I56" s="38">
        <f t="shared" si="4"/>
        <v>91911.5</v>
      </c>
      <c r="J56" s="38">
        <f t="shared" si="5"/>
        <v>76041.383175349591</v>
      </c>
      <c r="K56" s="41">
        <f>SUM(J56:J$119)/C56</f>
        <v>22.290106349371541</v>
      </c>
      <c r="L56" s="29"/>
      <c r="N56" s="41"/>
      <c r="O56" s="41"/>
      <c r="P56" s="41"/>
    </row>
    <row r="57" spans="1:16" x14ac:dyDescent="0.2">
      <c r="A57" s="61">
        <v>52</v>
      </c>
      <c r="C57" s="86">
        <v>91650</v>
      </c>
      <c r="D57" s="28">
        <f t="shared" si="0"/>
        <v>562</v>
      </c>
      <c r="E57" s="32">
        <f>SUMPRODUCT(D57:D$119*$A57:$A$119)/C57+0.5-$A57</f>
        <v>27.35298359959252</v>
      </c>
      <c r="F57" s="34">
        <f t="shared" si="1"/>
        <v>6.1320240043644296E-3</v>
      </c>
      <c r="G57" s="33"/>
      <c r="H57" s="41">
        <f>'HRQOL scores'!K$11</f>
        <v>0.82733263166578275</v>
      </c>
      <c r="I57" s="38">
        <f t="shared" si="4"/>
        <v>91369</v>
      </c>
      <c r="J57" s="38">
        <f t="shared" si="5"/>
        <v>75592.555222670897</v>
      </c>
      <c r="K57" s="41">
        <f>SUM(J57:J$119)/C57</f>
        <v>21.587611449702926</v>
      </c>
      <c r="L57" s="29"/>
      <c r="N57" s="41"/>
      <c r="O57" s="41"/>
      <c r="P57" s="41"/>
    </row>
    <row r="58" spans="1:16" x14ac:dyDescent="0.2">
      <c r="A58" s="61">
        <v>53</v>
      </c>
      <c r="C58" s="86">
        <v>91088</v>
      </c>
      <c r="D58" s="28">
        <f t="shared" si="0"/>
        <v>601</v>
      </c>
      <c r="E58" s="32">
        <f>SUMPRODUCT(D58:D$119*$A58:$A$119)/C58+0.5-$A58</f>
        <v>26.518662687759701</v>
      </c>
      <c r="F58" s="34">
        <f t="shared" si="1"/>
        <v>6.5980151062708589E-3</v>
      </c>
      <c r="G58" s="33"/>
      <c r="H58" s="41">
        <f>'HRQOL scores'!K$11</f>
        <v>0.82733263166578275</v>
      </c>
      <c r="I58" s="38">
        <f t="shared" si="4"/>
        <v>90787.5</v>
      </c>
      <c r="J58" s="38">
        <f t="shared" si="5"/>
        <v>75111.461297357251</v>
      </c>
      <c r="K58" s="41">
        <f>SUM(J58:J$119)/C58</f>
        <v>20.89091904688436</v>
      </c>
      <c r="L58" s="29"/>
      <c r="N58" s="41"/>
      <c r="O58" s="41"/>
      <c r="P58" s="41"/>
    </row>
    <row r="59" spans="1:16" x14ac:dyDescent="0.2">
      <c r="A59" s="61">
        <v>54</v>
      </c>
      <c r="C59" s="86">
        <v>90487</v>
      </c>
      <c r="D59" s="28">
        <f t="shared" si="0"/>
        <v>637</v>
      </c>
      <c r="E59" s="32">
        <f>SUMPRODUCT(D59:D$119*$A59:$A$119)/C59+0.5-$A59</f>
        <v>25.691474431715662</v>
      </c>
      <c r="F59" s="90">
        <f t="shared" si="1"/>
        <v>7.0396852586559399E-3</v>
      </c>
      <c r="G59" s="33"/>
      <c r="H59" s="41">
        <f>'HRQOL scores'!K$11</f>
        <v>0.82733263166578275</v>
      </c>
      <c r="I59" s="38">
        <f t="shared" si="4"/>
        <v>90168.5</v>
      </c>
      <c r="J59" s="38">
        <f t="shared" si="5"/>
        <v>74599.342398356137</v>
      </c>
      <c r="K59" s="41">
        <f>SUM(J59:J$119)/C59</f>
        <v>20.199593011650791</v>
      </c>
      <c r="L59" s="29"/>
      <c r="N59" s="41"/>
      <c r="O59" s="41"/>
      <c r="P59" s="41"/>
    </row>
    <row r="60" spans="1:16" x14ac:dyDescent="0.2">
      <c r="A60" s="61">
        <v>55</v>
      </c>
      <c r="C60" s="86">
        <v>89850</v>
      </c>
      <c r="D60" s="28">
        <f t="shared" si="0"/>
        <v>672</v>
      </c>
      <c r="E60" s="32">
        <f>SUMPRODUCT(D60:D$119*$A60:$A$119)/C60+0.5-$A60</f>
        <v>24.870071751838125</v>
      </c>
      <c r="F60" s="34">
        <f t="shared" si="1"/>
        <v>7.4791318864774626E-3</v>
      </c>
      <c r="G60" s="33"/>
      <c r="H60" s="41">
        <f>'HRQOL scores'!K$12</f>
        <v>0.81519376677983568</v>
      </c>
      <c r="I60" s="38">
        <f t="shared" si="4"/>
        <v>89514</v>
      </c>
      <c r="J60" s="38">
        <f t="shared" si="5"/>
        <v>72971.254839530215</v>
      </c>
      <c r="K60" s="41">
        <f>SUM(J60:J$119)/C60</f>
        <v>19.512534562569719</v>
      </c>
      <c r="L60" s="29"/>
      <c r="N60" s="41"/>
      <c r="O60" s="41"/>
      <c r="P60" s="41"/>
    </row>
    <row r="61" spans="1:16" x14ac:dyDescent="0.2">
      <c r="A61" s="61">
        <v>56</v>
      </c>
      <c r="C61" s="86">
        <v>89178</v>
      </c>
      <c r="D61" s="28">
        <f t="shared" si="0"/>
        <v>711</v>
      </c>
      <c r="E61" s="32">
        <f>SUMPRODUCT(D61:D$119*$A61:$A$119)/C61+0.5-$A61</f>
        <v>24.053712203712294</v>
      </c>
      <c r="F61" s="34">
        <f t="shared" si="1"/>
        <v>7.9728184081275643E-3</v>
      </c>
      <c r="G61" s="33"/>
      <c r="H61" s="41">
        <f>'HRQOL scores'!K$12</f>
        <v>0.81519376677983568</v>
      </c>
      <c r="I61" s="38">
        <f t="shared" si="4"/>
        <v>88822.5</v>
      </c>
      <c r="J61" s="38">
        <f t="shared" si="5"/>
        <v>72407.54834980196</v>
      </c>
      <c r="K61" s="41">
        <f>SUM(J61:J$119)/C61</f>
        <v>18.841305878213902</v>
      </c>
      <c r="L61" s="29"/>
      <c r="N61" s="41"/>
      <c r="O61" s="41"/>
      <c r="P61" s="41"/>
    </row>
    <row r="62" spans="1:16" x14ac:dyDescent="0.2">
      <c r="A62" s="61">
        <v>57</v>
      </c>
      <c r="C62" s="86">
        <v>88467</v>
      </c>
      <c r="D62" s="28">
        <f t="shared" si="0"/>
        <v>754</v>
      </c>
      <c r="E62" s="32">
        <f>SUMPRODUCT(D62:D$119*$A62:$A$119)/C62+0.5-$A62</f>
        <v>23.243010918225494</v>
      </c>
      <c r="F62" s="34">
        <f t="shared" si="1"/>
        <v>8.5229520612205689E-3</v>
      </c>
      <c r="G62" s="33"/>
      <c r="H62" s="41">
        <f>'HRQOL scores'!K$12</f>
        <v>0.81519376677983568</v>
      </c>
      <c r="I62" s="38">
        <f t="shared" si="4"/>
        <v>88090</v>
      </c>
      <c r="J62" s="38">
        <f t="shared" si="5"/>
        <v>71810.418915635732</v>
      </c>
      <c r="K62" s="41">
        <f>SUM(J62:J$119)/C62</f>
        <v>18.174261897176994</v>
      </c>
      <c r="L62" s="29"/>
      <c r="N62" s="41"/>
      <c r="O62" s="41"/>
      <c r="P62" s="41"/>
    </row>
    <row r="63" spans="1:16" x14ac:dyDescent="0.2">
      <c r="A63" s="61">
        <v>58</v>
      </c>
      <c r="C63" s="86">
        <v>87713</v>
      </c>
      <c r="D63" s="28">
        <f t="shared" si="0"/>
        <v>805</v>
      </c>
      <c r="E63" s="32">
        <f>SUMPRODUCT(D63:D$119*$A63:$A$119)/C63+0.5-$A63</f>
        <v>22.438514780051477</v>
      </c>
      <c r="F63" s="34">
        <f t="shared" si="1"/>
        <v>9.1776589559130345E-3</v>
      </c>
      <c r="G63" s="33"/>
      <c r="H63" s="41">
        <f>'HRQOL scores'!K$12</f>
        <v>0.81519376677983568</v>
      </c>
      <c r="I63" s="38">
        <f t="shared" si="4"/>
        <v>87310.5</v>
      </c>
      <c r="J63" s="38">
        <f t="shared" si="5"/>
        <v>71174.97537443084</v>
      </c>
      <c r="K63" s="41">
        <f>SUM(J63:J$119)/C63</f>
        <v>17.511794241924477</v>
      </c>
      <c r="L63" s="29"/>
      <c r="N63" s="41"/>
      <c r="O63" s="41"/>
      <c r="P63" s="41"/>
    </row>
    <row r="64" spans="1:16" x14ac:dyDescent="0.2">
      <c r="A64" s="61">
        <v>59</v>
      </c>
      <c r="C64" s="86">
        <v>86908</v>
      </c>
      <c r="D64" s="28">
        <f t="shared" si="0"/>
        <v>867</v>
      </c>
      <c r="E64" s="32">
        <f>SUMPRODUCT(D64:D$119*$A64:$A$119)/C64+0.5-$A64</f>
        <v>21.641723971356555</v>
      </c>
      <c r="F64" s="34">
        <f t="shared" si="1"/>
        <v>9.9760666451880146E-3</v>
      </c>
      <c r="G64" s="33"/>
      <c r="H64" s="41">
        <f>'HRQOL scores'!K$12</f>
        <v>0.81519376677983568</v>
      </c>
      <c r="I64" s="38">
        <f t="shared" si="4"/>
        <v>86474.5</v>
      </c>
      <c r="J64" s="38">
        <f t="shared" si="5"/>
        <v>70493.473385402904</v>
      </c>
      <c r="K64" s="41">
        <f>SUM(J64:J$119)/C64</f>
        <v>16.855030986416562</v>
      </c>
      <c r="L64" s="29"/>
      <c r="N64" s="41"/>
      <c r="O64" s="41"/>
      <c r="P64" s="41"/>
    </row>
    <row r="65" spans="1:16" x14ac:dyDescent="0.2">
      <c r="A65" s="61">
        <v>60</v>
      </c>
      <c r="C65" s="86">
        <v>86041</v>
      </c>
      <c r="D65" s="28">
        <f t="shared" si="0"/>
        <v>941</v>
      </c>
      <c r="E65" s="32">
        <f>SUMPRODUCT(D65:D$119*$A65:$A$119)/C65+0.5-$A65</f>
        <v>20.854760485148418</v>
      </c>
      <c r="F65" s="34">
        <f t="shared" si="1"/>
        <v>1.0936646482490906E-2</v>
      </c>
      <c r="G65" s="33"/>
      <c r="H65" s="41">
        <f>'HRQOL scores'!K$12</f>
        <v>0.81519376677983568</v>
      </c>
      <c r="I65" s="38">
        <f t="shared" si="4"/>
        <v>85570.5</v>
      </c>
      <c r="J65" s="38">
        <f t="shared" si="5"/>
        <v>69756.538220233924</v>
      </c>
      <c r="K65" s="41">
        <f>SUM(J65:J$119)/C65</f>
        <v>16.205571292547592</v>
      </c>
      <c r="L65" s="29"/>
      <c r="N65" s="41"/>
      <c r="O65" s="41"/>
      <c r="P65" s="41"/>
    </row>
    <row r="66" spans="1:16" x14ac:dyDescent="0.2">
      <c r="A66" s="61">
        <v>61</v>
      </c>
      <c r="C66" s="86">
        <v>85100</v>
      </c>
      <c r="D66" s="28">
        <f t="shared" si="0"/>
        <v>1022</v>
      </c>
      <c r="E66" s="32">
        <f>SUMPRODUCT(D66:D$119*$A66:$A$119)/C66+0.5-$A66</f>
        <v>20.079834863720976</v>
      </c>
      <c r="F66" s="34">
        <f t="shared" si="1"/>
        <v>1.2009400705052879E-2</v>
      </c>
      <c r="G66" s="33"/>
      <c r="H66" s="41">
        <f>'HRQOL scores'!K$12</f>
        <v>0.81519376677983568</v>
      </c>
      <c r="I66" s="38">
        <f t="shared" si="4"/>
        <v>84589</v>
      </c>
      <c r="J66" s="38">
        <f t="shared" si="5"/>
        <v>68956.42553813952</v>
      </c>
      <c r="K66" s="41">
        <f>SUM(J66:J$119)/C66</f>
        <v>15.565064880867846</v>
      </c>
      <c r="L66" s="29"/>
      <c r="N66" s="41"/>
      <c r="O66" s="41"/>
      <c r="P66" s="41"/>
    </row>
    <row r="67" spans="1:16" x14ac:dyDescent="0.2">
      <c r="A67" s="61">
        <v>62</v>
      </c>
      <c r="C67" s="86">
        <v>84078</v>
      </c>
      <c r="D67" s="28">
        <f t="shared" si="0"/>
        <v>1107</v>
      </c>
      <c r="E67" s="32">
        <f>SUMPRODUCT(D67:D$119*$A67:$A$119)/C67+0.5-$A67</f>
        <v>19.317835187595506</v>
      </c>
      <c r="F67" s="34">
        <f t="shared" si="1"/>
        <v>1.3166345536287732E-2</v>
      </c>
      <c r="G67" s="33"/>
      <c r="H67" s="41">
        <f>'HRQOL scores'!K$12</f>
        <v>0.81519376677983568</v>
      </c>
      <c r="I67" s="38">
        <f t="shared" si="4"/>
        <v>83524.5</v>
      </c>
      <c r="J67" s="38">
        <f t="shared" si="5"/>
        <v>68088.65177340238</v>
      </c>
      <c r="K67" s="41">
        <f>SUM(J67:J$119)/C67</f>
        <v>14.934115890288943</v>
      </c>
      <c r="L67" s="29"/>
      <c r="N67" s="41"/>
      <c r="O67" s="41"/>
      <c r="P67" s="41"/>
    </row>
    <row r="68" spans="1:16" x14ac:dyDescent="0.2">
      <c r="A68" s="61">
        <v>63</v>
      </c>
      <c r="C68" s="86">
        <v>82971</v>
      </c>
      <c r="D68" s="28">
        <f t="shared" si="0"/>
        <v>1186</v>
      </c>
      <c r="E68" s="32">
        <f>SUMPRODUCT(D68:D$119*$A68:$A$119)/C68+0.5-$A68</f>
        <v>18.568902952870943</v>
      </c>
      <c r="F68" s="34">
        <f t="shared" si="1"/>
        <v>1.4294150968410649E-2</v>
      </c>
      <c r="G68" s="33"/>
      <c r="H68" s="41">
        <f>'HRQOL scores'!K$12</f>
        <v>0.81519376677983568</v>
      </c>
      <c r="I68" s="38">
        <f t="shared" si="4"/>
        <v>82378</v>
      </c>
      <c r="J68" s="38">
        <f t="shared" si="5"/>
        <v>67154.032119789306</v>
      </c>
      <c r="K68" s="41">
        <f>SUM(J68:J$119)/C68</f>
        <v>14.312735100822113</v>
      </c>
      <c r="L68" s="29"/>
      <c r="N68" s="41"/>
      <c r="O68" s="41"/>
      <c r="P68" s="41"/>
    </row>
    <row r="69" spans="1:16" x14ac:dyDescent="0.2">
      <c r="A69" s="61">
        <v>64</v>
      </c>
      <c r="C69" s="86">
        <v>81785</v>
      </c>
      <c r="D69" s="28">
        <f t="shared" ref="D69:D119" si="6">C69-C70</f>
        <v>1259</v>
      </c>
      <c r="E69" s="32">
        <f>SUMPRODUCT(D69:D$119*$A69:$A$119)/C69+0.5-$A69</f>
        <v>17.830928005167877</v>
      </c>
      <c r="F69" s="34">
        <f t="shared" ref="F69:F115" si="7">D69/C69</f>
        <v>1.539402090847955E-2</v>
      </c>
      <c r="G69" s="33"/>
      <c r="H69" s="41">
        <f>'HRQOL scores'!K$12</f>
        <v>0.81519376677983568</v>
      </c>
      <c r="I69" s="38">
        <f t="shared" ref="I69:I100" si="8">(D69*0.5+C70)</f>
        <v>81155.5</v>
      </c>
      <c r="J69" s="38">
        <f t="shared" ref="J69:J100" si="9">I69*H69</f>
        <v>66157.457739900958</v>
      </c>
      <c r="K69" s="41">
        <f>SUM(J69:J$119)/C69</f>
        <v>13.699185815620496</v>
      </c>
      <c r="L69" s="29"/>
      <c r="N69" s="41"/>
      <c r="O69" s="41"/>
      <c r="P69" s="41"/>
    </row>
    <row r="70" spans="1:16" x14ac:dyDescent="0.2">
      <c r="A70" s="61">
        <v>65</v>
      </c>
      <c r="C70" s="86">
        <v>80526</v>
      </c>
      <c r="D70" s="28">
        <f t="shared" si="6"/>
        <v>1336</v>
      </c>
      <c r="E70" s="32">
        <f>SUMPRODUCT(D70:D$119*$A70:$A$119)/C70+0.5-$A70</f>
        <v>17.101891897060014</v>
      </c>
      <c r="F70" s="34">
        <f t="shared" si="7"/>
        <v>1.6590914735613343E-2</v>
      </c>
      <c r="G70" s="33"/>
      <c r="H70" s="41">
        <f>'HRQOL scores'!K$13</f>
        <v>0.80287760781600004</v>
      </c>
      <c r="I70" s="38">
        <f t="shared" si="8"/>
        <v>79858</v>
      </c>
      <c r="J70" s="38">
        <f t="shared" si="9"/>
        <v>64116.200004970131</v>
      </c>
      <c r="K70" s="41">
        <f>SUM(J70:J$119)/C70</f>
        <v>13.09180207871521</v>
      </c>
      <c r="L70" s="29"/>
      <c r="N70" s="41"/>
      <c r="O70" s="41"/>
      <c r="P70" s="41"/>
    </row>
    <row r="71" spans="1:16" x14ac:dyDescent="0.2">
      <c r="A71" s="61">
        <v>66</v>
      </c>
      <c r="C71" s="86">
        <v>79190</v>
      </c>
      <c r="D71" s="28">
        <f t="shared" si="6"/>
        <v>1413</v>
      </c>
      <c r="E71" s="32">
        <f>SUMPRODUCT(D71:D$119*$A71:$A$119)/C71+0.5-$A71</f>
        <v>16.381979377480178</v>
      </c>
      <c r="F71" s="34">
        <f t="shared" si="7"/>
        <v>1.7843162015405985E-2</v>
      </c>
      <c r="G71" s="33"/>
      <c r="H71" s="41">
        <f>'HRQOL scores'!K$13</f>
        <v>0.80287760781600004</v>
      </c>
      <c r="I71" s="38">
        <f t="shared" si="8"/>
        <v>78483.5</v>
      </c>
      <c r="J71" s="38">
        <f t="shared" si="9"/>
        <v>63012.644733027038</v>
      </c>
      <c r="K71" s="41">
        <f>SUM(J71:J$119)/C71</f>
        <v>12.503021267655644</v>
      </c>
      <c r="L71" s="29"/>
      <c r="N71" s="41"/>
      <c r="O71" s="41"/>
      <c r="P71" s="41"/>
    </row>
    <row r="72" spans="1:16" x14ac:dyDescent="0.2">
      <c r="A72" s="61">
        <v>67</v>
      </c>
      <c r="C72" s="86">
        <v>77777</v>
      </c>
      <c r="D72" s="28">
        <f t="shared" si="6"/>
        <v>1501</v>
      </c>
      <c r="E72" s="32">
        <f>SUMPRODUCT(D72:D$119*$A72:$A$119)/C72+0.5-$A72</f>
        <v>15.670512451015796</v>
      </c>
      <c r="F72" s="34">
        <f t="shared" si="7"/>
        <v>1.9298764416215589E-2</v>
      </c>
      <c r="G72" s="33"/>
      <c r="H72" s="41">
        <f>'HRQOL scores'!K$13</f>
        <v>0.80287760781600004</v>
      </c>
      <c r="I72" s="38">
        <f t="shared" si="8"/>
        <v>77026.5</v>
      </c>
      <c r="J72" s="38">
        <f t="shared" si="9"/>
        <v>61842.85205843913</v>
      </c>
      <c r="K72" s="41">
        <f>SUM(J72:J$119)/C72</f>
        <v>11.9199970357898</v>
      </c>
      <c r="L72" s="29"/>
      <c r="N72" s="41"/>
      <c r="O72" s="41"/>
      <c r="P72" s="41"/>
    </row>
    <row r="73" spans="1:16" x14ac:dyDescent="0.2">
      <c r="A73" s="61">
        <v>68</v>
      </c>
      <c r="C73" s="86">
        <v>76276</v>
      </c>
      <c r="D73" s="28">
        <f t="shared" si="6"/>
        <v>1598</v>
      </c>
      <c r="E73" s="32">
        <f>SUMPRODUCT(D73:D$119*$A73:$A$119)/C73+0.5-$A73</f>
        <v>14.969045924047606</v>
      </c>
      <c r="F73" s="90">
        <f t="shared" si="7"/>
        <v>2.0950233363049978E-2</v>
      </c>
      <c r="G73" s="33"/>
      <c r="H73" s="41">
        <f>'HRQOL scores'!K$13</f>
        <v>0.80287760781600004</v>
      </c>
      <c r="I73" s="38">
        <f t="shared" si="8"/>
        <v>75477</v>
      </c>
      <c r="J73" s="38">
        <f t="shared" si="9"/>
        <v>60598.793205128233</v>
      </c>
      <c r="K73" s="41">
        <f>SUM(J73:J$119)/C73</f>
        <v>11.343787789005509</v>
      </c>
      <c r="L73" s="29"/>
      <c r="N73" s="41"/>
      <c r="O73" s="41"/>
      <c r="P73" s="41"/>
    </row>
    <row r="74" spans="1:16" x14ac:dyDescent="0.2">
      <c r="A74" s="61">
        <v>69</v>
      </c>
      <c r="C74" s="86">
        <v>74678</v>
      </c>
      <c r="D74" s="28">
        <f t="shared" si="6"/>
        <v>1708</v>
      </c>
      <c r="E74" s="32">
        <f>SUMPRODUCT(D74:D$119*$A74:$A$119)/C74+0.5-$A74</f>
        <v>14.278662349054002</v>
      </c>
      <c r="F74" s="34">
        <f t="shared" si="7"/>
        <v>2.2871528428720641E-2</v>
      </c>
      <c r="G74" s="33"/>
      <c r="H74" s="41">
        <f>'HRQOL scores'!K$13</f>
        <v>0.80287760781600004</v>
      </c>
      <c r="I74" s="38">
        <f t="shared" si="8"/>
        <v>73824</v>
      </c>
      <c r="J74" s="38">
        <f t="shared" si="9"/>
        <v>59271.636519408385</v>
      </c>
      <c r="K74" s="41">
        <f>SUM(J74:J$119)/C74</f>
        <v>10.775060448713889</v>
      </c>
      <c r="L74" s="29"/>
      <c r="N74" s="41"/>
      <c r="O74" s="41"/>
      <c r="P74" s="41"/>
    </row>
    <row r="75" spans="1:16" x14ac:dyDescent="0.2">
      <c r="A75" s="61">
        <v>70</v>
      </c>
      <c r="C75" s="86">
        <v>72970</v>
      </c>
      <c r="D75" s="28">
        <f t="shared" si="6"/>
        <v>1824</v>
      </c>
      <c r="E75" s="32">
        <f>SUMPRODUCT(D75:D$119*$A75:$A$119)/C75+0.5-$A75</f>
        <v>13.601177838874264</v>
      </c>
      <c r="F75" s="34">
        <f t="shared" si="7"/>
        <v>2.4996573934493626E-2</v>
      </c>
      <c r="G75" s="33"/>
      <c r="H75" s="41">
        <f>'HRQOL scores'!K$13</f>
        <v>0.80287760781600004</v>
      </c>
      <c r="I75" s="38">
        <f t="shared" si="8"/>
        <v>72058</v>
      </c>
      <c r="J75" s="38">
        <f t="shared" si="9"/>
        <v>57853.754664005333</v>
      </c>
      <c r="K75" s="41">
        <f>SUM(J75:J$119)/C75</f>
        <v>10.214996953126592</v>
      </c>
      <c r="L75" s="29"/>
      <c r="N75" s="41"/>
      <c r="O75" s="41"/>
      <c r="P75" s="41"/>
    </row>
    <row r="76" spans="1:16" x14ac:dyDescent="0.2">
      <c r="A76" s="61">
        <v>71</v>
      </c>
      <c r="C76" s="86">
        <v>71146</v>
      </c>
      <c r="D76" s="28">
        <f t="shared" si="6"/>
        <v>1954</v>
      </c>
      <c r="E76" s="32">
        <f>SUMPRODUCT(D76:D$119*$A76:$A$119)/C76+0.5-$A76</f>
        <v>12.937058259110216</v>
      </c>
      <c r="F76" s="34">
        <f t="shared" si="7"/>
        <v>2.7464650156017203E-2</v>
      </c>
      <c r="G76" s="33"/>
      <c r="H76" s="41">
        <f>'HRQOL scores'!K$13</f>
        <v>0.80287760781600004</v>
      </c>
      <c r="I76" s="38">
        <f t="shared" si="8"/>
        <v>70169</v>
      </c>
      <c r="J76" s="38">
        <f t="shared" si="9"/>
        <v>56337.118862840907</v>
      </c>
      <c r="K76" s="41">
        <f>SUM(J76:J$119)/C76</f>
        <v>9.6637136733708449</v>
      </c>
      <c r="L76" s="29"/>
      <c r="N76" s="41"/>
      <c r="O76" s="41"/>
      <c r="P76" s="41"/>
    </row>
    <row r="77" spans="1:16" x14ac:dyDescent="0.2">
      <c r="A77" s="61">
        <v>72</v>
      </c>
      <c r="C77" s="86">
        <v>69192</v>
      </c>
      <c r="D77" s="28">
        <f t="shared" si="6"/>
        <v>2098</v>
      </c>
      <c r="E77" s="32">
        <f>SUMPRODUCT(D77:D$119*$A77:$A$119)/C77+0.5-$A77</f>
        <v>12.28828400541471</v>
      </c>
      <c r="F77" s="34">
        <f t="shared" si="7"/>
        <v>3.0321424442132039E-2</v>
      </c>
      <c r="G77" s="33"/>
      <c r="H77" s="41">
        <f>'HRQOL scores'!K$13</f>
        <v>0.80287760781600004</v>
      </c>
      <c r="I77" s="38">
        <f t="shared" si="8"/>
        <v>68143</v>
      </c>
      <c r="J77" s="38">
        <f t="shared" si="9"/>
        <v>54710.488829405687</v>
      </c>
      <c r="K77" s="41">
        <f>SUM(J77:J$119)/C77</f>
        <v>9.1224051067002154</v>
      </c>
      <c r="L77" s="29"/>
      <c r="N77" s="41"/>
      <c r="O77" s="41"/>
      <c r="P77" s="41"/>
    </row>
    <row r="78" spans="1:16" x14ac:dyDescent="0.2">
      <c r="A78" s="61">
        <v>73</v>
      </c>
      <c r="C78" s="86">
        <v>67094</v>
      </c>
      <c r="D78" s="28">
        <f t="shared" si="6"/>
        <v>2254</v>
      </c>
      <c r="E78" s="32">
        <f>SUMPRODUCT(D78:D$119*$A78:$A$119)/C78+0.5-$A78</f>
        <v>11.656898484255748</v>
      </c>
      <c r="F78" s="34">
        <f t="shared" si="7"/>
        <v>3.3594658240677255E-2</v>
      </c>
      <c r="G78" s="33"/>
      <c r="H78" s="41">
        <f>'HRQOL scores'!K$13</f>
        <v>0.80287760781600004</v>
      </c>
      <c r="I78" s="38">
        <f t="shared" si="8"/>
        <v>65967</v>
      </c>
      <c r="J78" s="38">
        <f t="shared" si="9"/>
        <v>52963.427154798075</v>
      </c>
      <c r="K78" s="41">
        <f>SUM(J78:J$119)/C78</f>
        <v>8.5922282963215153</v>
      </c>
      <c r="L78" s="29"/>
      <c r="N78" s="41"/>
      <c r="O78" s="41"/>
      <c r="P78" s="41"/>
    </row>
    <row r="79" spans="1:16" x14ac:dyDescent="0.2">
      <c r="A79" s="61">
        <v>74</v>
      </c>
      <c r="C79" s="86">
        <v>64840</v>
      </c>
      <c r="D79" s="28">
        <f t="shared" si="6"/>
        <v>2415</v>
      </c>
      <c r="E79" s="32">
        <f>SUMPRODUCT(D79:D$119*$A79:$A$119)/C79+0.5-$A79</f>
        <v>11.044740081780617</v>
      </c>
      <c r="F79" s="34">
        <f t="shared" si="7"/>
        <v>3.7245527452190008E-2</v>
      </c>
      <c r="G79" s="33"/>
      <c r="H79" s="41">
        <f>'HRQOL scores'!K$13</f>
        <v>0.80287760781600004</v>
      </c>
      <c r="I79" s="38">
        <f t="shared" si="8"/>
        <v>63632.5</v>
      </c>
      <c r="J79" s="38">
        <f t="shared" si="9"/>
        <v>51089.109379351619</v>
      </c>
      <c r="K79" s="41">
        <f>SUM(J79:J$119)/C79</f>
        <v>8.0740829450739966</v>
      </c>
      <c r="L79" s="29"/>
      <c r="N79" s="41"/>
      <c r="O79" s="41"/>
      <c r="P79" s="41"/>
    </row>
    <row r="80" spans="1:16" x14ac:dyDescent="0.2">
      <c r="A80" s="61">
        <v>75</v>
      </c>
      <c r="C80" s="86">
        <v>62425</v>
      </c>
      <c r="D80" s="28">
        <f t="shared" si="6"/>
        <v>2577</v>
      </c>
      <c r="E80" s="32">
        <f>SUMPRODUCT(D80:D$119*$A80:$A$119)/C80+0.5-$A80</f>
        <v>10.452678364479851</v>
      </c>
      <c r="F80" s="34">
        <f t="shared" si="7"/>
        <v>4.1281537845414495E-2</v>
      </c>
      <c r="G80" s="33"/>
      <c r="H80" s="41">
        <f>'HRQOL scores'!K$14</f>
        <v>0.75188133136961</v>
      </c>
      <c r="I80" s="38">
        <f t="shared" si="8"/>
        <v>61136.5</v>
      </c>
      <c r="J80" s="38">
        <f t="shared" si="9"/>
        <v>45967.393015278161</v>
      </c>
      <c r="K80" s="41">
        <f>SUM(J80:J$119)/C80</f>
        <v>7.5680324994673018</v>
      </c>
      <c r="L80" s="29"/>
      <c r="N80" s="41"/>
      <c r="O80" s="41"/>
      <c r="P80" s="41"/>
    </row>
    <row r="81" spans="1:16" x14ac:dyDescent="0.2">
      <c r="A81" s="61">
        <v>76</v>
      </c>
      <c r="C81" s="86">
        <v>59848</v>
      </c>
      <c r="D81" s="28">
        <f t="shared" si="6"/>
        <v>2732</v>
      </c>
      <c r="E81" s="32">
        <f>SUMPRODUCT(D81:D$119*$A81:$A$119)/C81+0.5-$A81</f>
        <v>9.8812315683507421</v>
      </c>
      <c r="F81" s="34">
        <f t="shared" si="7"/>
        <v>4.5648977409437241E-2</v>
      </c>
      <c r="G81" s="33"/>
      <c r="H81" s="41">
        <f>'HRQOL scores'!K$14</f>
        <v>0.75188133136961</v>
      </c>
      <c r="I81" s="38">
        <f t="shared" si="8"/>
        <v>58482</v>
      </c>
      <c r="J81" s="38">
        <f t="shared" si="9"/>
        <v>43971.524021157529</v>
      </c>
      <c r="K81" s="41">
        <f>SUM(J81:J$119)/C81</f>
        <v>7.1258360473861817</v>
      </c>
      <c r="L81" s="29"/>
      <c r="N81" s="41"/>
      <c r="O81" s="41"/>
      <c r="P81" s="41"/>
    </row>
    <row r="82" spans="1:16" x14ac:dyDescent="0.2">
      <c r="A82" s="61">
        <v>77</v>
      </c>
      <c r="C82" s="86">
        <v>57116</v>
      </c>
      <c r="D82" s="28">
        <f t="shared" si="6"/>
        <v>2879</v>
      </c>
      <c r="E82" s="32">
        <f>SUMPRODUCT(D82:D$119*$A82:$A$119)/C82+0.5-$A82</f>
        <v>9.3299591515977198</v>
      </c>
      <c r="F82" s="34">
        <f t="shared" si="7"/>
        <v>5.0406190909727575E-2</v>
      </c>
      <c r="G82" s="33"/>
      <c r="H82" s="41">
        <f>'HRQOL scores'!K$14</f>
        <v>0.75188133136961</v>
      </c>
      <c r="I82" s="38">
        <f t="shared" si="8"/>
        <v>55676.5</v>
      </c>
      <c r="J82" s="38">
        <f t="shared" si="9"/>
        <v>41862.12094600009</v>
      </c>
      <c r="K82" s="41">
        <f>SUM(J82:J$119)/C82</f>
        <v>6.6968189604105781</v>
      </c>
      <c r="L82" s="29"/>
      <c r="N82" s="41"/>
      <c r="O82" s="41"/>
      <c r="P82" s="41"/>
    </row>
    <row r="83" spans="1:16" x14ac:dyDescent="0.2">
      <c r="A83" s="61">
        <v>78</v>
      </c>
      <c r="C83" s="86">
        <v>54237</v>
      </c>
      <c r="D83" s="28">
        <f t="shared" si="6"/>
        <v>3020</v>
      </c>
      <c r="E83" s="32">
        <f>SUMPRODUCT(D83:D$119*$A83:$A$119)/C83+0.5-$A83</f>
        <v>8.7986696702003258</v>
      </c>
      <c r="F83" s="34">
        <f t="shared" si="7"/>
        <v>5.5681545808212107E-2</v>
      </c>
      <c r="G83" s="33"/>
      <c r="H83" s="41">
        <f>'HRQOL scores'!K$14</f>
        <v>0.75188133136961</v>
      </c>
      <c r="I83" s="38">
        <f t="shared" si="8"/>
        <v>52727</v>
      </c>
      <c r="J83" s="38">
        <f t="shared" si="9"/>
        <v>39644.446959125424</v>
      </c>
      <c r="K83" s="41">
        <f>SUM(J83:J$119)/C83</f>
        <v>6.2804615077679538</v>
      </c>
      <c r="L83" s="29"/>
      <c r="N83" s="41"/>
      <c r="O83" s="41"/>
      <c r="P83" s="41"/>
    </row>
    <row r="84" spans="1:16" x14ac:dyDescent="0.2">
      <c r="A84" s="61">
        <v>79</v>
      </c>
      <c r="C84" s="86">
        <v>51217</v>
      </c>
      <c r="D84" s="28">
        <f t="shared" si="6"/>
        <v>3146</v>
      </c>
      <c r="E84" s="32">
        <f>SUMPRODUCT(D84:D$119*$A84:$A$119)/C84+0.5-$A84</f>
        <v>8.287999041385774</v>
      </c>
      <c r="F84" s="34">
        <f t="shared" si="7"/>
        <v>6.1424917507858716E-2</v>
      </c>
      <c r="G84" s="33"/>
      <c r="H84" s="41">
        <f>'HRQOL scores'!K$14</f>
        <v>0.75188133136961</v>
      </c>
      <c r="I84" s="38">
        <f t="shared" si="8"/>
        <v>49644</v>
      </c>
      <c r="J84" s="38">
        <f t="shared" si="9"/>
        <v>37326.396814512918</v>
      </c>
      <c r="K84" s="41">
        <f>SUM(J84:J$119)/C84</f>
        <v>5.87673904831765</v>
      </c>
      <c r="L84" s="29"/>
      <c r="N84" s="41"/>
      <c r="O84" s="41"/>
      <c r="P84" s="41"/>
    </row>
    <row r="85" spans="1:16" x14ac:dyDescent="0.2">
      <c r="A85" s="61">
        <v>80</v>
      </c>
      <c r="C85" s="86">
        <v>48071</v>
      </c>
      <c r="D85" s="28">
        <f t="shared" si="6"/>
        <v>3258</v>
      </c>
      <c r="E85" s="32">
        <f>SUMPRODUCT(D85:D$119*$A85:$A$119)/C85+0.5-$A85</f>
        <v>7.7976835701910687</v>
      </c>
      <c r="F85" s="34">
        <f t="shared" si="7"/>
        <v>6.7774749849181415E-2</v>
      </c>
      <c r="G85" s="33"/>
      <c r="H85" s="41">
        <f>'HRQOL scores'!K$14</f>
        <v>0.75188133136961</v>
      </c>
      <c r="I85" s="38">
        <f t="shared" si="8"/>
        <v>46442</v>
      </c>
      <c r="J85" s="38">
        <f t="shared" si="9"/>
        <v>34918.872791467431</v>
      </c>
      <c r="K85" s="41">
        <f>SUM(J85:J$119)/C85</f>
        <v>5.4848567124289538</v>
      </c>
      <c r="L85" s="29"/>
      <c r="N85" s="41"/>
      <c r="O85" s="41"/>
      <c r="P85" s="41"/>
    </row>
    <row r="86" spans="1:16" x14ac:dyDescent="0.2">
      <c r="A86" s="61">
        <v>81</v>
      </c>
      <c r="C86" s="86">
        <v>44813</v>
      </c>
      <c r="D86" s="28">
        <f t="shared" si="6"/>
        <v>3346</v>
      </c>
      <c r="E86" s="32">
        <f>SUMPRODUCT(D86:D$119*$A86:$A$119)/C86+0.5-$A86</f>
        <v>7.3282406199686392</v>
      </c>
      <c r="F86" s="34">
        <f t="shared" si="7"/>
        <v>7.4665833575078666E-2</v>
      </c>
      <c r="G86" s="33"/>
      <c r="H86" s="41">
        <f>'HRQOL scores'!K$14</f>
        <v>0.75188133136961</v>
      </c>
      <c r="I86" s="38">
        <f t="shared" si="8"/>
        <v>43140</v>
      </c>
      <c r="J86" s="38">
        <f t="shared" si="9"/>
        <v>32436.160635284974</v>
      </c>
      <c r="K86" s="41">
        <f>SUM(J86:J$119)/C86</f>
        <v>5.1044043967532788</v>
      </c>
      <c r="L86" s="29"/>
      <c r="N86" s="41"/>
      <c r="O86" s="41"/>
      <c r="P86" s="41"/>
    </row>
    <row r="87" spans="1:16" x14ac:dyDescent="0.2">
      <c r="A87" s="61">
        <v>82</v>
      </c>
      <c r="C87" s="86">
        <v>41467</v>
      </c>
      <c r="D87" s="28">
        <f t="shared" si="6"/>
        <v>3410</v>
      </c>
      <c r="E87" s="32">
        <f>SUMPRODUCT(D87:D$119*$A87:$A$119)/C87+0.5-$A87</f>
        <v>6.8792159283925685</v>
      </c>
      <c r="F87" s="34">
        <f t="shared" si="7"/>
        <v>8.223406564255914E-2</v>
      </c>
      <c r="G87" s="33"/>
      <c r="H87" s="41">
        <f>'HRQOL scores'!K$14</f>
        <v>0.75188133136961</v>
      </c>
      <c r="I87" s="38">
        <f t="shared" si="8"/>
        <v>39762</v>
      </c>
      <c r="J87" s="38">
        <f t="shared" si="9"/>
        <v>29896.305497918434</v>
      </c>
      <c r="K87" s="41">
        <f>SUM(J87:J$119)/C87</f>
        <v>4.7340659704444432</v>
      </c>
      <c r="L87" s="29"/>
      <c r="N87" s="41"/>
      <c r="O87" s="41"/>
      <c r="P87" s="41"/>
    </row>
    <row r="88" spans="1:16" x14ac:dyDescent="0.2">
      <c r="A88" s="61">
        <v>83</v>
      </c>
      <c r="C88" s="86">
        <v>38057</v>
      </c>
      <c r="D88" s="28">
        <f t="shared" si="6"/>
        <v>3444</v>
      </c>
      <c r="E88" s="32">
        <f>SUMPRODUCT(D88:D$119*$A88:$A$119)/C88+0.5-$A88</f>
        <v>6.4508092309602603</v>
      </c>
      <c r="F88" s="34">
        <f t="shared" si="7"/>
        <v>9.049583519457656E-2</v>
      </c>
      <c r="G88" s="33"/>
      <c r="H88" s="41">
        <f>'HRQOL scores'!K$14</f>
        <v>0.75188133136961</v>
      </c>
      <c r="I88" s="38">
        <f t="shared" si="8"/>
        <v>36335</v>
      </c>
      <c r="J88" s="38">
        <f t="shared" si="9"/>
        <v>27319.608175314781</v>
      </c>
      <c r="K88" s="41">
        <f>SUM(J88:J$119)/C88</f>
        <v>4.3726832934414501</v>
      </c>
      <c r="L88" s="29"/>
      <c r="N88" s="41"/>
      <c r="O88" s="41"/>
      <c r="P88" s="41"/>
    </row>
    <row r="89" spans="1:16" x14ac:dyDescent="0.2">
      <c r="A89" s="61">
        <v>84</v>
      </c>
      <c r="C89" s="86">
        <v>34613</v>
      </c>
      <c r="D89" s="28">
        <f t="shared" si="6"/>
        <v>3443</v>
      </c>
      <c r="E89" s="32">
        <f>SUMPRODUCT(D89:D$119*$A89:$A$119)/C89+0.5-$A89</f>
        <v>6.0429158669475243</v>
      </c>
      <c r="F89" s="34">
        <f t="shared" si="7"/>
        <v>9.9471296911565019E-2</v>
      </c>
      <c r="G89" s="33"/>
      <c r="H89" s="41">
        <f>'HRQOL scores'!K$14</f>
        <v>0.75188133136961</v>
      </c>
      <c r="I89" s="38">
        <f t="shared" si="8"/>
        <v>32891.5</v>
      </c>
      <c r="J89" s="38">
        <f t="shared" si="9"/>
        <v>24730.504810743529</v>
      </c>
      <c r="K89" s="41">
        <f>SUM(J89:J$119)/C89</f>
        <v>4.0184786040847795</v>
      </c>
      <c r="L89" s="29"/>
      <c r="N89" s="41"/>
      <c r="O89" s="41"/>
      <c r="P89" s="41"/>
    </row>
    <row r="90" spans="1:16" x14ac:dyDescent="0.2">
      <c r="A90" s="61">
        <v>85</v>
      </c>
      <c r="C90" s="86">
        <v>31170</v>
      </c>
      <c r="D90" s="28">
        <f t="shared" si="6"/>
        <v>3406</v>
      </c>
      <c r="E90" s="32">
        <f>SUMPRODUCT(D90:D$119*$A90:$A$119)/C90+0.5-$A90</f>
        <v>5.6551795605599864</v>
      </c>
      <c r="F90" s="34">
        <f t="shared" si="7"/>
        <v>0.10927173564324671</v>
      </c>
      <c r="G90" s="33"/>
      <c r="H90" s="41">
        <f>'HRQOL scores'!K$15</f>
        <v>0.64877649065508003</v>
      </c>
      <c r="I90" s="38">
        <f t="shared" si="8"/>
        <v>29467</v>
      </c>
      <c r="J90" s="38">
        <f t="shared" si="9"/>
        <v>19117.496850133244</v>
      </c>
      <c r="K90" s="41">
        <f>IF(C90=0,0,SUM(J90:J$119)/C90)</f>
        <v>3.6689475493244474</v>
      </c>
      <c r="L90" s="29"/>
      <c r="N90" s="41"/>
      <c r="O90" s="41"/>
      <c r="P90" s="41"/>
    </row>
    <row r="91" spans="1:16" x14ac:dyDescent="0.2">
      <c r="A91" s="61">
        <v>86</v>
      </c>
      <c r="C91" s="86">
        <v>27764</v>
      </c>
      <c r="D91" s="28">
        <f t="shared" si="6"/>
        <v>3328</v>
      </c>
      <c r="E91" s="32">
        <f>SUMPRODUCT(D91:D$119*$A91:$A$119)/C91+0.5-$A91</f>
        <v>5.2876007384618475</v>
      </c>
      <c r="F91" s="34">
        <f t="shared" si="7"/>
        <v>0.11986745425731163</v>
      </c>
      <c r="G91" s="33"/>
      <c r="H91" s="41">
        <f>'HRQOL scores'!K$15</f>
        <v>0.64877649065508003</v>
      </c>
      <c r="I91" s="38">
        <f t="shared" si="8"/>
        <v>26100</v>
      </c>
      <c r="J91" s="38">
        <f t="shared" si="9"/>
        <v>16933.066406097591</v>
      </c>
      <c r="K91" s="41">
        <f>IF(C91=0,0,SUM(J91:J$119)/C91)</f>
        <v>3.4304710510844898</v>
      </c>
      <c r="L91" s="29"/>
      <c r="N91" s="41"/>
      <c r="O91" s="41"/>
      <c r="P91" s="41"/>
    </row>
    <row r="92" spans="1:16" x14ac:dyDescent="0.2">
      <c r="A92" s="61">
        <v>87</v>
      </c>
      <c r="C92" s="86">
        <v>24436</v>
      </c>
      <c r="D92" s="28">
        <f t="shared" si="6"/>
        <v>3210</v>
      </c>
      <c r="E92" s="32">
        <f>SUMPRODUCT(D92:D$119*$A92:$A$119)/C92+0.5-$A92</f>
        <v>4.9396360657494967</v>
      </c>
      <c r="F92" s="34">
        <f t="shared" si="7"/>
        <v>0.13136356195776722</v>
      </c>
      <c r="G92" s="33"/>
      <c r="H92" s="41">
        <f>'HRQOL scores'!K$15</f>
        <v>0.64877649065508003</v>
      </c>
      <c r="I92" s="38">
        <f t="shared" si="8"/>
        <v>22831</v>
      </c>
      <c r="J92" s="38">
        <f t="shared" si="9"/>
        <v>14812.216058146132</v>
      </c>
      <c r="K92" s="41">
        <f>IF(C92=0,0,SUM(J92:J$119)/C92)</f>
        <v>3.2047197518502295</v>
      </c>
      <c r="L92" s="29"/>
      <c r="N92" s="41"/>
      <c r="O92" s="41"/>
      <c r="P92" s="41"/>
    </row>
    <row r="93" spans="1:16" x14ac:dyDescent="0.2">
      <c r="A93" s="61">
        <v>88</v>
      </c>
      <c r="C93" s="86">
        <v>21226</v>
      </c>
      <c r="D93" s="28">
        <f t="shared" si="6"/>
        <v>3051</v>
      </c>
      <c r="E93" s="32">
        <f>SUMPRODUCT(D93:D$119*$A93:$A$119)/C93+0.5-$A93</f>
        <v>4.6110405588737962</v>
      </c>
      <c r="F93" s="34">
        <f t="shared" si="7"/>
        <v>0.14373881089230189</v>
      </c>
      <c r="G93" s="33"/>
      <c r="H93" s="41">
        <f>'HRQOL scores'!K$15</f>
        <v>0.64877649065508003</v>
      </c>
      <c r="I93" s="38">
        <f t="shared" si="8"/>
        <v>19700.5</v>
      </c>
      <c r="J93" s="38">
        <f t="shared" si="9"/>
        <v>12781.221254150405</v>
      </c>
      <c r="K93" s="41">
        <f>IF(C93=0,0,SUM(J93:J$119)/C93)</f>
        <v>2.9915347120543707</v>
      </c>
      <c r="L93" s="29"/>
      <c r="N93" s="41"/>
      <c r="O93" s="41"/>
      <c r="P93" s="41"/>
    </row>
    <row r="94" spans="1:16" x14ac:dyDescent="0.2">
      <c r="A94" s="61">
        <v>89</v>
      </c>
      <c r="C94" s="86">
        <v>18175</v>
      </c>
      <c r="D94" s="28">
        <f t="shared" si="6"/>
        <v>2856</v>
      </c>
      <c r="E94" s="32">
        <f>SUMPRODUCT(D94:D$119*$A94:$A$119)/C94+0.5-$A94</f>
        <v>4.3011525118379836</v>
      </c>
      <c r="F94" s="34">
        <f t="shared" si="7"/>
        <v>0.15713892709766161</v>
      </c>
      <c r="G94" s="33"/>
      <c r="H94" s="41">
        <f>'HRQOL scores'!K$15</f>
        <v>0.64877649065508003</v>
      </c>
      <c r="I94" s="38">
        <f t="shared" si="8"/>
        <v>16747</v>
      </c>
      <c r="J94" s="38">
        <f t="shared" si="9"/>
        <v>10865.059889000626</v>
      </c>
      <c r="K94" s="41">
        <f>IF(C94=0,0,SUM(J94:J$119)/C94)</f>
        <v>2.7904866324025122</v>
      </c>
      <c r="L94" s="29"/>
      <c r="N94" s="41"/>
      <c r="O94" s="41"/>
      <c r="P94" s="41"/>
    </row>
    <row r="95" spans="1:16" x14ac:dyDescent="0.2">
      <c r="A95" s="61">
        <v>90</v>
      </c>
      <c r="B95" s="67" t="s">
        <v>41</v>
      </c>
      <c r="C95" s="86">
        <v>15319</v>
      </c>
      <c r="D95" s="28">
        <f t="shared" si="6"/>
        <v>2627</v>
      </c>
      <c r="E95" s="32">
        <f>SUMPRODUCT(D95:D$119*$A95:$A$119)/C95+0.5-$A95</f>
        <v>4.009820934960203</v>
      </c>
      <c r="F95" s="34">
        <f t="shared" si="7"/>
        <v>0.17148638945100855</v>
      </c>
      <c r="G95" s="33"/>
      <c r="H95" s="41">
        <f>'HRQOL scores'!K$15</f>
        <v>0.64877649065508003</v>
      </c>
      <c r="I95" s="38">
        <f t="shared" si="8"/>
        <v>14005.5</v>
      </c>
      <c r="J95" s="38">
        <f t="shared" si="9"/>
        <v>9086.4391398697226</v>
      </c>
      <c r="K95" s="41">
        <f>IF(C95=0,0,SUM(J95:J$119)/C95)</f>
        <v>2.6014775543387318</v>
      </c>
      <c r="L95" s="29"/>
      <c r="N95" s="41"/>
      <c r="O95" s="41"/>
      <c r="P95" s="41"/>
    </row>
    <row r="96" spans="1:16" x14ac:dyDescent="0.2">
      <c r="A96" s="61">
        <v>91</v>
      </c>
      <c r="B96" s="67" t="s">
        <v>42</v>
      </c>
      <c r="C96" s="86">
        <v>12692</v>
      </c>
      <c r="D96" s="28">
        <f t="shared" si="6"/>
        <v>2372</v>
      </c>
      <c r="E96" s="32">
        <f>SUMPRODUCT(D96:D$119*$A96:$A$119)/C96+0.5-$A96</f>
        <v>3.73628639321268</v>
      </c>
      <c r="F96" s="34">
        <f t="shared" si="7"/>
        <v>0.18688937913646392</v>
      </c>
      <c r="G96" s="33"/>
      <c r="H96" s="41">
        <f>'HRQOL scores'!K$15</f>
        <v>0.64877649065508003</v>
      </c>
      <c r="I96" s="38">
        <f t="shared" si="8"/>
        <v>11506</v>
      </c>
      <c r="J96" s="38">
        <f t="shared" si="9"/>
        <v>7464.8223014773512</v>
      </c>
      <c r="K96" s="41">
        <f>IF(C96=0,0,SUM(J96:J$119)/C96)</f>
        <v>2.4240147742708253</v>
      </c>
      <c r="L96" s="29"/>
      <c r="N96" s="41"/>
      <c r="O96" s="41"/>
      <c r="P96" s="41"/>
    </row>
    <row r="97" spans="1:16" x14ac:dyDescent="0.2">
      <c r="A97" s="61">
        <v>92</v>
      </c>
      <c r="B97" s="67" t="s">
        <v>20</v>
      </c>
      <c r="C97" s="86">
        <v>10320</v>
      </c>
      <c r="D97" s="28">
        <f t="shared" si="6"/>
        <v>2098</v>
      </c>
      <c r="E97" s="32">
        <f>SUMPRODUCT(D97:D$119*$A97:$A$119)/C97+0.5-$A97</f>
        <v>3.4801305138231555</v>
      </c>
      <c r="F97" s="34">
        <f t="shared" si="7"/>
        <v>0.20329457364341086</v>
      </c>
      <c r="G97" s="33"/>
      <c r="H97" s="41">
        <f>'HRQOL scores'!K$15</f>
        <v>0.64877649065508003</v>
      </c>
      <c r="I97" s="38">
        <f t="shared" si="8"/>
        <v>9271</v>
      </c>
      <c r="J97" s="38">
        <f t="shared" si="9"/>
        <v>6014.8068448632466</v>
      </c>
      <c r="K97" s="41">
        <f>IF(C97=0,0,SUM(J97:J$119)/C97)</f>
        <v>2.2578268617798414</v>
      </c>
      <c r="L97" s="29"/>
      <c r="N97" s="41"/>
      <c r="O97" s="41"/>
      <c r="P97" s="41"/>
    </row>
    <row r="98" spans="1:16" x14ac:dyDescent="0.2">
      <c r="A98" s="61">
        <v>93</v>
      </c>
      <c r="B98" s="74" t="s">
        <v>43</v>
      </c>
      <c r="C98" s="86">
        <v>8222</v>
      </c>
      <c r="D98" s="28">
        <f t="shared" si="6"/>
        <v>1816</v>
      </c>
      <c r="E98" s="32">
        <f>SUMPRODUCT(D98:D$119*$A98:$A$119)/C98+0.5-$A98</f>
        <v>3.2405676116097055</v>
      </c>
      <c r="F98" s="34">
        <f t="shared" si="7"/>
        <v>0.22087083434687424</v>
      </c>
      <c r="G98" s="33"/>
      <c r="H98" s="41">
        <f>'HRQOL scores'!K$15</f>
        <v>0.64877649065508003</v>
      </c>
      <c r="I98" s="38">
        <f t="shared" si="8"/>
        <v>7314</v>
      </c>
      <c r="J98" s="38">
        <f t="shared" si="9"/>
        <v>4745.1512526512552</v>
      </c>
      <c r="K98" s="41">
        <f>IF(C98=0,0,SUM(J98:J$119)/C98)</f>
        <v>2.1024040827906489</v>
      </c>
      <c r="L98" s="29"/>
      <c r="N98" s="41"/>
      <c r="O98" s="41"/>
      <c r="P98" s="41"/>
    </row>
    <row r="99" spans="1:16" x14ac:dyDescent="0.2">
      <c r="A99" s="61">
        <v>94</v>
      </c>
      <c r="B99" s="74" t="s">
        <v>44</v>
      </c>
      <c r="C99" s="86">
        <v>6406</v>
      </c>
      <c r="D99" s="28">
        <f t="shared" si="6"/>
        <v>1533</v>
      </c>
      <c r="E99" s="32">
        <f>SUMPRODUCT(D99:D$119*$A99:$A$119)/C99+0.5-$A99</f>
        <v>3.0174753204269393</v>
      </c>
      <c r="F99" s="34">
        <f t="shared" si="7"/>
        <v>0.23930689978145489</v>
      </c>
      <c r="G99" s="33"/>
      <c r="H99" s="41">
        <f>'HRQOL scores'!K$15</f>
        <v>0.64877649065508003</v>
      </c>
      <c r="I99" s="38">
        <f t="shared" si="8"/>
        <v>5639.5</v>
      </c>
      <c r="J99" s="38">
        <f t="shared" si="9"/>
        <v>3658.7750190493239</v>
      </c>
      <c r="K99" s="41">
        <f>IF(C99=0,0,SUM(J99:J$119)/C99)</f>
        <v>1.9576670490248926</v>
      </c>
      <c r="L99" s="29"/>
      <c r="N99" s="41"/>
      <c r="O99" s="41"/>
      <c r="P99" s="41"/>
    </row>
    <row r="100" spans="1:16" x14ac:dyDescent="0.2">
      <c r="A100" s="61">
        <v>95</v>
      </c>
      <c r="B100" s="74" t="s">
        <v>2</v>
      </c>
      <c r="C100" s="86">
        <v>4873</v>
      </c>
      <c r="D100" s="28">
        <f t="shared" si="6"/>
        <v>1262</v>
      </c>
      <c r="E100" s="32">
        <f>SUMPRODUCT(D100:D$119*$A100:$A$119)/C100+0.5-$A100</f>
        <v>2.8094493951682296</v>
      </c>
      <c r="F100" s="34">
        <f t="shared" si="7"/>
        <v>0.25897804227375332</v>
      </c>
      <c r="G100" s="33"/>
      <c r="H100" s="41">
        <f>'HRQOL scores'!K$15</f>
        <v>0.64877649065508003</v>
      </c>
      <c r="I100" s="38">
        <f t="shared" si="8"/>
        <v>4242</v>
      </c>
      <c r="J100" s="38">
        <f t="shared" si="9"/>
        <v>2752.1098733588497</v>
      </c>
      <c r="K100" s="41">
        <f>IF(C100=0,0,SUM(J100:J$119)/C100)</f>
        <v>1.8227047192702925</v>
      </c>
      <c r="L100" s="29"/>
      <c r="N100" s="41"/>
      <c r="O100" s="41"/>
      <c r="P100" s="41"/>
    </row>
    <row r="101" spans="1:16" x14ac:dyDescent="0.2">
      <c r="A101" s="61">
        <v>96</v>
      </c>
      <c r="B101" s="74" t="s">
        <v>55</v>
      </c>
      <c r="C101" s="86">
        <v>3611</v>
      </c>
      <c r="D101" s="28">
        <f t="shared" si="6"/>
        <v>1009</v>
      </c>
      <c r="E101" s="32">
        <f>SUMPRODUCT(D101:D$119*$A101:$A$119)/C101+0.5-$A101</f>
        <v>2.6165734983812712</v>
      </c>
      <c r="F101" s="34">
        <f t="shared" si="7"/>
        <v>0.27942398227637771</v>
      </c>
      <c r="G101" s="33"/>
      <c r="H101" s="41">
        <f>'HRQOL scores'!K$15</f>
        <v>0.64877649065508003</v>
      </c>
      <c r="I101" s="38">
        <f t="shared" ref="I101:I119" si="10">(D101*0.5+C102)</f>
        <v>3106.5</v>
      </c>
      <c r="J101" s="38">
        <f t="shared" ref="J101:J119" si="11">I101*H101</f>
        <v>2015.4241682200061</v>
      </c>
      <c r="K101" s="41">
        <f>IF(C101=0,0,SUM(J101:J$119)/C101)</f>
        <v>1.697571371820904</v>
      </c>
      <c r="L101" s="29"/>
      <c r="N101" s="41"/>
      <c r="O101" s="41"/>
      <c r="P101" s="41"/>
    </row>
    <row r="102" spans="1:16" x14ac:dyDescent="0.2">
      <c r="A102" s="61">
        <v>97</v>
      </c>
      <c r="C102" s="86">
        <v>2602</v>
      </c>
      <c r="D102" s="28">
        <f t="shared" si="6"/>
        <v>783</v>
      </c>
      <c r="E102" s="32">
        <f>SUMPRODUCT(D102:D$119*$A102:$A$119)/C102+0.5-$A102</f>
        <v>2.4373354737336115</v>
      </c>
      <c r="F102" s="34">
        <f t="shared" si="7"/>
        <v>0.30092236740968487</v>
      </c>
      <c r="G102" s="33"/>
      <c r="H102" s="41">
        <f>'HRQOL scores'!K$15</f>
        <v>0.64877649065508003</v>
      </c>
      <c r="I102" s="38">
        <f t="shared" si="10"/>
        <v>2210.5</v>
      </c>
      <c r="J102" s="38">
        <f t="shared" si="11"/>
        <v>1434.1204325930544</v>
      </c>
      <c r="K102" s="41">
        <f>IF(C102=0,0,SUM(J102:J$119)/C102)</f>
        <v>1.5812859551980325</v>
      </c>
      <c r="L102" s="29"/>
      <c r="N102" s="41"/>
      <c r="O102" s="41"/>
      <c r="P102" s="41"/>
    </row>
    <row r="103" spans="1:16" x14ac:dyDescent="0.2">
      <c r="A103" s="61">
        <v>98</v>
      </c>
      <c r="B103" s="9"/>
      <c r="C103" s="86">
        <v>1819</v>
      </c>
      <c r="D103" s="28">
        <f t="shared" si="6"/>
        <v>589</v>
      </c>
      <c r="E103" s="32">
        <f>SUMPRODUCT(D103:D$119*$A103:$A$119)/C103+0.5-$A103</f>
        <v>2.2712737232846791</v>
      </c>
      <c r="F103" s="34">
        <f t="shared" si="7"/>
        <v>0.32380428807036832</v>
      </c>
      <c r="G103" s="33"/>
      <c r="H103" s="41">
        <f>'HRQOL scores'!K$15</f>
        <v>0.64877649065508003</v>
      </c>
      <c r="I103" s="38">
        <f t="shared" si="10"/>
        <v>1524.5</v>
      </c>
      <c r="J103" s="38">
        <f t="shared" si="11"/>
        <v>989.05976000366945</v>
      </c>
      <c r="K103" s="41">
        <f>IF(C103=0,0,SUM(J103:J$119)/C103)</f>
        <v>1.4735489955097447</v>
      </c>
      <c r="L103" s="29"/>
      <c r="N103" s="41"/>
      <c r="O103" s="41"/>
      <c r="P103" s="41"/>
    </row>
    <row r="104" spans="1:16" x14ac:dyDescent="0.2">
      <c r="A104" s="61">
        <v>99</v>
      </c>
      <c r="B104" s="28">
        <v>1017</v>
      </c>
      <c r="C104" s="86">
        <v>1230</v>
      </c>
      <c r="D104" s="28">
        <f t="shared" si="6"/>
        <v>435.39823008849555</v>
      </c>
      <c r="E104" s="32">
        <f>SUMPRODUCT(D104:D$119*$A104:$A$119)/C104+0.5-$A104</f>
        <v>2.1194690265486855</v>
      </c>
      <c r="F104" s="34">
        <f t="shared" si="7"/>
        <v>0.35398230088495575</v>
      </c>
      <c r="G104" s="33"/>
      <c r="H104" s="41">
        <f>'HRQOL scores'!K$15</f>
        <v>0.64877649065508003</v>
      </c>
      <c r="I104" s="38">
        <f t="shared" si="10"/>
        <v>1012.3008849557523</v>
      </c>
      <c r="J104" s="38">
        <f t="shared" si="11"/>
        <v>656.75701562862491</v>
      </c>
      <c r="K104" s="41">
        <f>IF(C104=0,0,SUM(J104:J$119)/C104)</f>
        <v>1.3750616770963864</v>
      </c>
      <c r="L104" s="29"/>
      <c r="N104" s="41"/>
      <c r="O104" s="41"/>
      <c r="P104" s="41"/>
    </row>
    <row r="105" spans="1:16" x14ac:dyDescent="0.2">
      <c r="A105" s="61">
        <v>100</v>
      </c>
      <c r="B105" s="28">
        <v>657</v>
      </c>
      <c r="C105" s="85">
        <f t="shared" ref="C105:C119" si="12">C104*IF(B105=0,0,(B105/B104))</f>
        <v>794.60176991150445</v>
      </c>
      <c r="D105" s="28">
        <f t="shared" si="6"/>
        <v>295.1032448377581</v>
      </c>
      <c r="E105" s="32">
        <f>SUMPRODUCT(D105:D$119*$A105:$A$119)/C105+0.5-$A105</f>
        <v>2.006849315068493</v>
      </c>
      <c r="F105" s="34">
        <f t="shared" si="7"/>
        <v>0.37138508371385082</v>
      </c>
      <c r="G105" s="33"/>
      <c r="H105" s="41">
        <f>'HRQOL scores'!K$15</f>
        <v>0.64877649065508003</v>
      </c>
      <c r="I105" s="38">
        <f t="shared" si="10"/>
        <v>647.05014749262546</v>
      </c>
      <c r="J105" s="38">
        <f t="shared" si="11"/>
        <v>419.79092396811745</v>
      </c>
      <c r="K105" s="41">
        <f>IF(C105=0,0,SUM(J105:J$119)/C105)</f>
        <v>1.3019966559036884</v>
      </c>
      <c r="L105" s="29"/>
      <c r="N105" s="41"/>
      <c r="O105" s="41"/>
      <c r="P105" s="41"/>
    </row>
    <row r="106" spans="1:16" x14ac:dyDescent="0.2">
      <c r="A106" s="61">
        <v>101</v>
      </c>
      <c r="B106" s="28">
        <v>413</v>
      </c>
      <c r="C106" s="85">
        <f t="shared" si="12"/>
        <v>499.49852507374635</v>
      </c>
      <c r="D106" s="28">
        <f t="shared" si="6"/>
        <v>194.71976401179938</v>
      </c>
      <c r="E106" s="32">
        <f>SUMPRODUCT(D106:D$119*$A106:$A$119)/C106+0.5-$A106</f>
        <v>1.8970944309927233</v>
      </c>
      <c r="F106" s="34">
        <f t="shared" si="7"/>
        <v>0.38983050847457618</v>
      </c>
      <c r="G106" s="33"/>
      <c r="H106" s="41">
        <f>'HRQOL scores'!K$15</f>
        <v>0.64877649065508003</v>
      </c>
      <c r="I106" s="38">
        <f t="shared" si="10"/>
        <v>402.13864306784666</v>
      </c>
      <c r="J106" s="38">
        <f t="shared" si="11"/>
        <v>260.89809760635336</v>
      </c>
      <c r="K106" s="41">
        <f>IF(C106=0,0,SUM(J106:J$119)/C106)</f>
        <v>1.2307902673807634</v>
      </c>
      <c r="L106" s="29"/>
      <c r="N106" s="41"/>
      <c r="O106" s="41"/>
      <c r="P106" s="41"/>
    </row>
    <row r="107" spans="1:16" x14ac:dyDescent="0.2">
      <c r="A107" s="61">
        <v>102</v>
      </c>
      <c r="B107" s="28">
        <v>252</v>
      </c>
      <c r="C107" s="85">
        <f t="shared" si="12"/>
        <v>304.77876106194697</v>
      </c>
      <c r="D107" s="28">
        <f t="shared" si="6"/>
        <v>125.78171091445429</v>
      </c>
      <c r="E107" s="32">
        <f>SUMPRODUCT(D107:D$119*$A107:$A$119)/C107+0.5-$A107</f>
        <v>1.7896825396825307</v>
      </c>
      <c r="F107" s="34">
        <f t="shared" si="7"/>
        <v>0.41269841269841268</v>
      </c>
      <c r="G107" s="33"/>
      <c r="H107" s="41">
        <f>'HRQOL scores'!K$15</f>
        <v>0.64877649065508003</v>
      </c>
      <c r="I107" s="38">
        <f t="shared" si="10"/>
        <v>241.88790560471983</v>
      </c>
      <c r="J107" s="38">
        <f t="shared" si="11"/>
        <v>156.93118653013741</v>
      </c>
      <c r="K107" s="41">
        <f>IF(C107=0,0,SUM(J107:J$119)/C107)</f>
        <v>1.1611039574819091</v>
      </c>
      <c r="L107" s="29"/>
      <c r="N107" s="41"/>
      <c r="O107" s="41"/>
      <c r="P107" s="41"/>
    </row>
    <row r="108" spans="1:16" x14ac:dyDescent="0.2">
      <c r="A108" s="61">
        <v>103</v>
      </c>
      <c r="B108" s="28">
        <v>148</v>
      </c>
      <c r="C108" s="85">
        <f t="shared" si="12"/>
        <v>178.99705014749267</v>
      </c>
      <c r="D108" s="28">
        <f t="shared" si="6"/>
        <v>76.194690265486742</v>
      </c>
      <c r="E108" s="32">
        <f>SUMPRODUCT(D108:D$119*$A108:$A$119)/C108+0.5-$A108</f>
        <v>1.6959459459459509</v>
      </c>
      <c r="F108" s="34">
        <f t="shared" si="7"/>
        <v>0.42567567567567566</v>
      </c>
      <c r="G108" s="33"/>
      <c r="H108" s="41">
        <f>'HRQOL scores'!K$15</f>
        <v>0.64877649065508003</v>
      </c>
      <c r="I108" s="38">
        <f t="shared" si="10"/>
        <v>140.89970501474932</v>
      </c>
      <c r="J108" s="38">
        <f t="shared" si="11"/>
        <v>91.41241615380504</v>
      </c>
      <c r="K108" s="41">
        <f>IF(C108=0,0,SUM(J108:J$119)/C108)</f>
        <v>1.1002898591515211</v>
      </c>
      <c r="L108" s="29"/>
      <c r="N108" s="41"/>
      <c r="O108" s="41"/>
      <c r="P108" s="41"/>
    </row>
    <row r="109" spans="1:16" x14ac:dyDescent="0.2">
      <c r="A109" s="61">
        <v>104</v>
      </c>
      <c r="B109" s="28">
        <v>85</v>
      </c>
      <c r="C109" s="85">
        <f t="shared" si="12"/>
        <v>102.80235988200593</v>
      </c>
      <c r="D109" s="28">
        <f t="shared" si="6"/>
        <v>47.168141592920371</v>
      </c>
      <c r="E109" s="32">
        <f>SUMPRODUCT(D109:D$119*$A109:$A$119)/C109+0.5-$A109</f>
        <v>1.582352941176481</v>
      </c>
      <c r="F109" s="34">
        <f t="shared" si="7"/>
        <v>0.45882352941176474</v>
      </c>
      <c r="G109" s="33"/>
      <c r="H109" s="41">
        <f>'HRQOL scores'!K$15</f>
        <v>0.64877649065508003</v>
      </c>
      <c r="I109" s="38">
        <f t="shared" si="10"/>
        <v>79.218289085545749</v>
      </c>
      <c r="J109" s="38">
        <f t="shared" si="11"/>
        <v>51.394963588620001</v>
      </c>
      <c r="K109" s="41">
        <f>IF(C109=0,0,SUM(J109:J$119)/C109)</f>
        <v>1.0265933881542149</v>
      </c>
      <c r="L109" s="29"/>
      <c r="N109" s="41"/>
      <c r="O109" s="41"/>
      <c r="P109" s="41"/>
    </row>
    <row r="110" spans="1:16" x14ac:dyDescent="0.2">
      <c r="A110" s="61">
        <v>105</v>
      </c>
      <c r="B110" s="28">
        <v>46</v>
      </c>
      <c r="C110" s="85">
        <f t="shared" si="12"/>
        <v>55.63421828908556</v>
      </c>
      <c r="D110" s="28">
        <f t="shared" si="6"/>
        <v>26.607669616519182</v>
      </c>
      <c r="E110" s="32">
        <f>SUMPRODUCT(D110:D$119*$A110:$A$119)/C110+0.5-$A110</f>
        <v>1.4999999999999858</v>
      </c>
      <c r="F110" s="34">
        <f t="shared" si="7"/>
        <v>0.47826086956521741</v>
      </c>
      <c r="G110" s="33"/>
      <c r="H110" s="41">
        <f>'HRQOL scores'!K$15</f>
        <v>0.64877649065508003</v>
      </c>
      <c r="I110" s="38">
        <f t="shared" si="10"/>
        <v>42.330383480825972</v>
      </c>
      <c r="J110" s="38">
        <f t="shared" si="11"/>
        <v>27.462957642774047</v>
      </c>
      <c r="K110" s="41">
        <f>IF(C110=0,0,SUM(J110:J$119)/C110)</f>
        <v>0.97316473598262021</v>
      </c>
      <c r="L110" s="29"/>
      <c r="N110" s="41"/>
      <c r="O110" s="41"/>
      <c r="P110" s="41"/>
    </row>
    <row r="111" spans="1:16" x14ac:dyDescent="0.2">
      <c r="A111" s="61">
        <v>106</v>
      </c>
      <c r="B111" s="28">
        <v>24</v>
      </c>
      <c r="C111" s="85">
        <f t="shared" si="12"/>
        <v>29.026548672566378</v>
      </c>
      <c r="D111" s="28">
        <f t="shared" si="6"/>
        <v>14.513274336283189</v>
      </c>
      <c r="E111" s="32">
        <f>SUMPRODUCT(D111:D$119*$A111:$A$119)/C111+0.5-$A111</f>
        <v>1.4166666666666714</v>
      </c>
      <c r="F111" s="91">
        <f t="shared" si="7"/>
        <v>0.5</v>
      </c>
      <c r="G111" s="33"/>
      <c r="H111" s="41">
        <f>'HRQOL scores'!K$15</f>
        <v>0.64877649065508003</v>
      </c>
      <c r="I111" s="38">
        <f t="shared" si="10"/>
        <v>21.769911504424783</v>
      </c>
      <c r="J111" s="38">
        <f t="shared" si="11"/>
        <v>14.123806787712365</v>
      </c>
      <c r="K111" s="41">
        <f>IF(C111=0,0,SUM(J111:J$119)/C111)</f>
        <v>0.91910002842802996</v>
      </c>
      <c r="L111" s="29"/>
      <c r="N111" s="41"/>
      <c r="O111" s="41"/>
      <c r="P111" s="41"/>
    </row>
    <row r="112" spans="1:16" x14ac:dyDescent="0.2">
      <c r="A112" s="61">
        <v>107</v>
      </c>
      <c r="B112" s="28">
        <v>12</v>
      </c>
      <c r="C112" s="85">
        <f t="shared" si="12"/>
        <v>14.513274336283189</v>
      </c>
      <c r="D112" s="28">
        <f t="shared" si="6"/>
        <v>7.2566371681415944</v>
      </c>
      <c r="E112" s="32">
        <f>SUMPRODUCT(D112:D$119*$A112:$A$119)/C112+0.5-$A112</f>
        <v>1.3333333333333144</v>
      </c>
      <c r="F112" s="91">
        <f t="shared" si="7"/>
        <v>0.5</v>
      </c>
      <c r="G112" s="33"/>
      <c r="H112" s="41">
        <f>'HRQOL scores'!K$15</f>
        <v>0.64877649065508003</v>
      </c>
      <c r="I112" s="38">
        <f t="shared" si="10"/>
        <v>10.884955752212392</v>
      </c>
      <c r="J112" s="38">
        <f t="shared" si="11"/>
        <v>7.0619033938561824</v>
      </c>
      <c r="K112" s="41">
        <f>IF(C112=0,0,SUM(J112:J$119)/C112)</f>
        <v>0.86503532087344004</v>
      </c>
      <c r="L112" s="29"/>
      <c r="N112" s="41"/>
      <c r="O112" s="41"/>
      <c r="P112" s="41"/>
    </row>
    <row r="113" spans="1:16" x14ac:dyDescent="0.2">
      <c r="A113" s="61">
        <v>108</v>
      </c>
      <c r="B113" s="28">
        <v>6</v>
      </c>
      <c r="C113" s="85">
        <f t="shared" si="12"/>
        <v>7.2566371681415944</v>
      </c>
      <c r="D113" s="28">
        <f t="shared" si="6"/>
        <v>3.6283185840707972</v>
      </c>
      <c r="E113" s="32">
        <f>SUMPRODUCT(D113:D$119*$A113:$A$119)/C113+0.5-$A113</f>
        <v>1.1666666666666714</v>
      </c>
      <c r="F113" s="91">
        <f t="shared" si="7"/>
        <v>0.5</v>
      </c>
      <c r="G113" s="33"/>
      <c r="H113" s="41">
        <f>'HRQOL scores'!K$15</f>
        <v>0.64877649065508003</v>
      </c>
      <c r="I113" s="38">
        <f t="shared" si="10"/>
        <v>5.4424778761061958</v>
      </c>
      <c r="J113" s="38">
        <f t="shared" si="11"/>
        <v>3.5309516969280912</v>
      </c>
      <c r="K113" s="41">
        <f>IF(C113=0,0,SUM(J113:J$119)/C113)</f>
        <v>0.75690590576425998</v>
      </c>
      <c r="L113" s="29"/>
      <c r="N113" s="41"/>
      <c r="O113" s="41"/>
      <c r="P113" s="41"/>
    </row>
    <row r="114" spans="1:16" x14ac:dyDescent="0.2">
      <c r="A114" s="61">
        <v>109</v>
      </c>
      <c r="B114" s="28">
        <v>3</v>
      </c>
      <c r="C114" s="85">
        <f t="shared" si="12"/>
        <v>3.6283185840707972</v>
      </c>
      <c r="D114" s="28">
        <f t="shared" si="6"/>
        <v>2.4188790560471984</v>
      </c>
      <c r="E114" s="32">
        <f>SUMPRODUCT(D114:D$119*$A114:$A$119)/C114+0.5-$A114</f>
        <v>0.83333333333334281</v>
      </c>
      <c r="F114" s="34">
        <f t="shared" si="7"/>
        <v>0.66666666666666674</v>
      </c>
      <c r="G114" s="33"/>
      <c r="H114" s="41">
        <f>'HRQOL scores'!K$15</f>
        <v>0.64877649065508003</v>
      </c>
      <c r="I114" s="38">
        <f t="shared" si="10"/>
        <v>2.4188790560471984</v>
      </c>
      <c r="J114" s="38">
        <f t="shared" si="11"/>
        <v>1.569311865301374</v>
      </c>
      <c r="K114" s="41">
        <f>IF(C114=0,0,SUM(J114:J$119)/C114)</f>
        <v>0.54064707554590008</v>
      </c>
      <c r="L114" s="29"/>
      <c r="N114" s="41"/>
      <c r="O114" s="41"/>
      <c r="P114" s="41"/>
    </row>
    <row r="115" spans="1:16" x14ac:dyDescent="0.2">
      <c r="A115" s="61">
        <v>110</v>
      </c>
      <c r="B115" s="28">
        <v>1</v>
      </c>
      <c r="C115" s="85">
        <f t="shared" si="12"/>
        <v>1.209439528023599</v>
      </c>
      <c r="D115" s="28">
        <f t="shared" si="6"/>
        <v>1.209439528023599</v>
      </c>
      <c r="E115" s="32">
        <f>SUMPRODUCT(D115:D$119*$A115:$A$119)/C115+0.5-$A115</f>
        <v>0.5</v>
      </c>
      <c r="F115" s="34">
        <f t="shared" si="7"/>
        <v>1</v>
      </c>
      <c r="G115" s="33"/>
      <c r="H115" s="41">
        <f>'HRQOL scores'!K$15</f>
        <v>0.64877649065508003</v>
      </c>
      <c r="I115" s="38">
        <f t="shared" si="10"/>
        <v>0.6047197640117995</v>
      </c>
      <c r="J115" s="38">
        <f t="shared" si="11"/>
        <v>0.39232796632534345</v>
      </c>
      <c r="K115" s="41">
        <f>IF(C115=0,0,SUM(J115:J$119)/C115)</f>
        <v>0.32438824532754001</v>
      </c>
      <c r="L115" s="29"/>
      <c r="N115" s="41"/>
      <c r="O115" s="41"/>
      <c r="P115" s="41"/>
    </row>
    <row r="116" spans="1:16" x14ac:dyDescent="0.2">
      <c r="A116" s="61">
        <v>111</v>
      </c>
      <c r="B116" s="28">
        <v>0</v>
      </c>
      <c r="C116" s="85">
        <f t="shared" si="12"/>
        <v>0</v>
      </c>
      <c r="D116" s="28">
        <f t="shared" si="6"/>
        <v>0</v>
      </c>
      <c r="E116" s="32">
        <f>IF($C116=0,0,SUMPRODUCT(D116:D$119*$A116:$A$119)/C116+0.5-$A116)</f>
        <v>0</v>
      </c>
      <c r="F116" s="34">
        <f>IF(D116=0,0,D116/C116)</f>
        <v>0</v>
      </c>
      <c r="G116" s="33"/>
      <c r="H116" s="41">
        <f>'HRQOL scores'!K$15</f>
        <v>0.64877649065508003</v>
      </c>
      <c r="I116" s="38">
        <f t="shared" si="10"/>
        <v>0</v>
      </c>
      <c r="J116" s="38">
        <f t="shared" si="11"/>
        <v>0</v>
      </c>
      <c r="K116" s="41">
        <f>IF(C116=0,0,SUM(J116:J$119)/C116)</f>
        <v>0</v>
      </c>
      <c r="L116" s="29"/>
      <c r="N116" s="41"/>
      <c r="O116" s="41"/>
      <c r="P116" s="41"/>
    </row>
    <row r="117" spans="1:16" x14ac:dyDescent="0.2">
      <c r="A117" s="61">
        <v>112</v>
      </c>
      <c r="B117" s="28">
        <v>0</v>
      </c>
      <c r="C117" s="85">
        <f t="shared" si="12"/>
        <v>0</v>
      </c>
      <c r="D117" s="28">
        <f t="shared" si="6"/>
        <v>0</v>
      </c>
      <c r="E117" s="32">
        <f>IF($C117=0,0,SUMPRODUCT(D117:D$119*$A117:$A$119)/C117+0.5-$A117)</f>
        <v>0</v>
      </c>
      <c r="F117" s="34">
        <f>IF(D117=0,0,D117/C117)</f>
        <v>0</v>
      </c>
      <c r="G117" s="33"/>
      <c r="H117" s="41">
        <f>'HRQOL scores'!K$15</f>
        <v>0.64877649065508003</v>
      </c>
      <c r="I117" s="38">
        <f t="shared" si="10"/>
        <v>0</v>
      </c>
      <c r="J117" s="38">
        <f t="shared" si="11"/>
        <v>0</v>
      </c>
      <c r="K117" s="41">
        <f>IF(C117=0,0,SUM(J117:J$119)/C117)</f>
        <v>0</v>
      </c>
      <c r="L117" s="29"/>
      <c r="N117" s="41"/>
      <c r="O117" s="41"/>
      <c r="P117" s="41"/>
    </row>
    <row r="118" spans="1:16" x14ac:dyDescent="0.2">
      <c r="A118" s="61">
        <v>113</v>
      </c>
      <c r="B118" s="28">
        <v>0</v>
      </c>
      <c r="C118" s="85">
        <f t="shared" si="12"/>
        <v>0</v>
      </c>
      <c r="D118" s="28">
        <f t="shared" si="6"/>
        <v>0</v>
      </c>
      <c r="E118" s="32">
        <f>IF($C118=0,0,SUMPRODUCT(D118:D$119*$A118:$A$119)/C118+0.5-$A118)</f>
        <v>0</v>
      </c>
      <c r="F118" s="34">
        <f>IF(D118=0,0,D118/C118)</f>
        <v>0</v>
      </c>
      <c r="G118" s="33"/>
      <c r="H118" s="41">
        <f>'HRQOL scores'!K$15</f>
        <v>0.64877649065508003</v>
      </c>
      <c r="I118" s="38">
        <f t="shared" si="10"/>
        <v>0</v>
      </c>
      <c r="J118" s="38">
        <f t="shared" si="11"/>
        <v>0</v>
      </c>
      <c r="K118" s="41">
        <f>IF(C118=0,0,SUM(J118:J$119)/C118)</f>
        <v>0</v>
      </c>
      <c r="L118" s="29"/>
      <c r="N118" s="41"/>
      <c r="O118" s="41"/>
      <c r="P118" s="41"/>
    </row>
    <row r="119" spans="1:16" x14ac:dyDescent="0.2">
      <c r="A119" s="61">
        <v>114</v>
      </c>
      <c r="B119" s="28">
        <v>0</v>
      </c>
      <c r="C119" s="85">
        <f t="shared" si="12"/>
        <v>0</v>
      </c>
      <c r="D119" s="28">
        <f t="shared" si="6"/>
        <v>0</v>
      </c>
      <c r="E119" s="32">
        <f>IF($C119=0,0,SUMPRODUCT(D119:D$119*$A119:$A$119)/C119+0.5-$A119)</f>
        <v>0</v>
      </c>
      <c r="F119" s="34">
        <f>IF(C119=0,0,D119/C119)</f>
        <v>0</v>
      </c>
      <c r="G119" s="33"/>
      <c r="H119" s="41">
        <f>'HRQOL scores'!K$15</f>
        <v>0.64877649065508003</v>
      </c>
      <c r="I119" s="38">
        <f t="shared" si="10"/>
        <v>0</v>
      </c>
      <c r="J119" s="38">
        <f t="shared" si="11"/>
        <v>0</v>
      </c>
      <c r="K119" s="41">
        <f>IF(C119=0,0,SUM(J119:J$119)/C119)</f>
        <v>0</v>
      </c>
      <c r="L119" s="29"/>
      <c r="N119" s="41"/>
      <c r="O119" s="41"/>
      <c r="P119" s="41"/>
    </row>
    <row r="120" spans="1:16" x14ac:dyDescent="0.2">
      <c r="A120" s="61">
        <v>115</v>
      </c>
      <c r="B120" s="28"/>
    </row>
    <row r="121" spans="1:16" x14ac:dyDescent="0.2">
      <c r="A121" s="61">
        <v>116</v>
      </c>
      <c r="E121" s="32">
        <f xml:space="preserve"> AVERAGE(E5:E119)</f>
        <v>28.428408642961116</v>
      </c>
    </row>
    <row r="123" spans="1:16" x14ac:dyDescent="0.2">
      <c r="B123" s="63"/>
    </row>
    <row r="124" spans="1:16" x14ac:dyDescent="0.2">
      <c r="A124" s="62"/>
      <c r="B124" s="63"/>
    </row>
  </sheetData>
  <pageMargins left="0.17" right="0.18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Table 1987</vt:lpstr>
      <vt:lpstr>Life Table 1994</vt:lpstr>
      <vt:lpstr>Life Table 2000</vt:lpstr>
      <vt:lpstr>Life Table 2001</vt:lpstr>
      <vt:lpstr>Life Table 2002</vt:lpstr>
      <vt:lpstr>Life Table 2003</vt:lpstr>
      <vt:lpstr>Life Table 2004</vt:lpstr>
      <vt:lpstr>Life Table 2005</vt:lpstr>
      <vt:lpstr>Life Table 2006</vt:lpstr>
      <vt:lpstr>Life Table 2007</vt:lpstr>
      <vt:lpstr>Life Table 2008</vt:lpstr>
      <vt:lpstr>summary</vt:lpstr>
      <vt:lpstr>HRQOL scores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Cutler</dc:creator>
  <cp:lastModifiedBy>Debbie Burke</cp:lastModifiedBy>
  <cp:lastPrinted>2010-03-22T19:13:17Z</cp:lastPrinted>
  <dcterms:created xsi:type="dcterms:W3CDTF">2004-06-09T14:15:47Z</dcterms:created>
  <dcterms:modified xsi:type="dcterms:W3CDTF">2022-09-29T17:05:21Z</dcterms:modified>
</cp:coreProperties>
</file>